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\\ad.monash.edu\home\User088\cbro0028\Documents\Publications\Surface Patterning\Concept Paper\Figures\Data for Bridges\Figure 5\"/>
    </mc:Choice>
  </mc:AlternateContent>
  <xr:revisionPtr revIDLastSave="0" documentId="13_ncr:1_{F62E0C5C-B6A7-47C8-9E80-5B315955CB43}" xr6:coauthVersionLast="36" xr6:coauthVersionMax="36" xr10:uidLastSave="{00000000-0000-0000-0000-000000000000}"/>
  <bookViews>
    <workbookView xWindow="0" yWindow="0" windowWidth="28770" windowHeight="12270" activeTab="3" xr2:uid="{00000000-000D-0000-FFFF-FFFF00000000}"/>
  </bookViews>
  <sheets>
    <sheet name="Data" sheetId="5" r:id="rId1"/>
    <sheet name="6 micron depth" sheetId="2" r:id="rId2"/>
    <sheet name="12 micron depth" sheetId="3" r:id="rId3"/>
    <sheet name="18 micron depth" sheetId="4" r:id="rId4"/>
  </sheets>
  <definedNames>
    <definedName name="_xlnm.Print_Area" localSheetId="0">Data!#REF!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5" l="1"/>
  <c r="R7" i="5"/>
  <c r="O8" i="5"/>
  <c r="R8" i="5"/>
  <c r="L7" i="5"/>
  <c r="L8" i="5"/>
  <c r="G18" i="5" l="1"/>
  <c r="G17" i="5"/>
  <c r="G16" i="5"/>
  <c r="G15" i="5"/>
  <c r="M35" i="4" l="1"/>
  <c r="L35" i="4"/>
  <c r="K35" i="4"/>
  <c r="J35" i="4"/>
  <c r="I35" i="4"/>
  <c r="H35" i="4"/>
  <c r="G35" i="4"/>
  <c r="F35" i="4"/>
  <c r="E35" i="4"/>
  <c r="D35" i="4"/>
  <c r="C35" i="4"/>
  <c r="B35" i="4"/>
  <c r="M34" i="4"/>
  <c r="L34" i="4"/>
  <c r="K34" i="4"/>
  <c r="J34" i="4"/>
  <c r="I34" i="4"/>
  <c r="H34" i="4"/>
  <c r="G34" i="4"/>
  <c r="F34" i="4"/>
  <c r="E34" i="4"/>
  <c r="D34" i="4"/>
  <c r="C34" i="4"/>
  <c r="B34" i="4"/>
  <c r="M33" i="4"/>
  <c r="E20" i="5" s="1"/>
  <c r="F20" i="5" s="1"/>
  <c r="Q8" i="5" s="1"/>
  <c r="L33" i="4"/>
  <c r="D20" i="5" s="1"/>
  <c r="K33" i="4"/>
  <c r="E19" i="5" s="1"/>
  <c r="J33" i="4"/>
  <c r="D19" i="5" s="1"/>
  <c r="I33" i="4"/>
  <c r="H33" i="4"/>
  <c r="G33" i="4"/>
  <c r="F33" i="4"/>
  <c r="E33" i="4"/>
  <c r="D33" i="4"/>
  <c r="C33" i="4"/>
  <c r="B33" i="4"/>
  <c r="M26" i="3"/>
  <c r="L26" i="3"/>
  <c r="K26" i="3"/>
  <c r="J26" i="3"/>
  <c r="I26" i="3"/>
  <c r="H26" i="3"/>
  <c r="G26" i="3"/>
  <c r="F26" i="3"/>
  <c r="E26" i="3"/>
  <c r="D26" i="3"/>
  <c r="C26" i="3"/>
  <c r="B26" i="3"/>
  <c r="M25" i="3"/>
  <c r="L25" i="3"/>
  <c r="K25" i="3"/>
  <c r="J25" i="3"/>
  <c r="I25" i="3"/>
  <c r="H25" i="3"/>
  <c r="G25" i="3"/>
  <c r="F25" i="3"/>
  <c r="E25" i="3"/>
  <c r="D25" i="3"/>
  <c r="C25" i="3"/>
  <c r="B25" i="3"/>
  <c r="M24" i="3"/>
  <c r="E14" i="5" s="1"/>
  <c r="F14" i="5" s="1"/>
  <c r="N8" i="5" s="1"/>
  <c r="L24" i="3"/>
  <c r="D14" i="5" s="1"/>
  <c r="K24" i="3"/>
  <c r="E13" i="5" s="1"/>
  <c r="J24" i="3"/>
  <c r="D13" i="5" s="1"/>
  <c r="I24" i="3"/>
  <c r="H24" i="3"/>
  <c r="G24" i="3"/>
  <c r="F24" i="3"/>
  <c r="E24" i="3"/>
  <c r="D24" i="3"/>
  <c r="C24" i="3"/>
  <c r="B24" i="3"/>
  <c r="C28" i="2"/>
  <c r="R2" i="2" s="1"/>
  <c r="D28" i="2"/>
  <c r="Q3" i="2" s="1"/>
  <c r="E28" i="2"/>
  <c r="R3" i="2" s="1"/>
  <c r="F28" i="2"/>
  <c r="G28" i="2"/>
  <c r="H28" i="2"/>
  <c r="I28" i="2"/>
  <c r="J28" i="2"/>
  <c r="D7" i="5" s="1"/>
  <c r="K28" i="2"/>
  <c r="E7" i="5" s="1"/>
  <c r="F7" i="5" s="1"/>
  <c r="K7" i="5" s="1"/>
  <c r="L28" i="2"/>
  <c r="D8" i="5" s="1"/>
  <c r="M28" i="2"/>
  <c r="E8" i="5" s="1"/>
  <c r="F8" i="5" s="1"/>
  <c r="K8" i="5" s="1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B30" i="2"/>
  <c r="B29" i="2"/>
  <c r="B28" i="2"/>
  <c r="F13" i="5" l="1"/>
  <c r="N7" i="5" s="1"/>
  <c r="F19" i="5"/>
  <c r="Q7" i="5" s="1"/>
  <c r="I32" i="2"/>
  <c r="H32" i="2"/>
  <c r="H33" i="2" s="1"/>
  <c r="D32" i="2"/>
  <c r="G32" i="2"/>
  <c r="C32" i="2"/>
  <c r="B32" i="2"/>
  <c r="F32" i="2"/>
  <c r="E32" i="2"/>
  <c r="C19" i="5"/>
  <c r="P7" i="5" s="1"/>
  <c r="C15" i="5"/>
  <c r="P3" i="5" s="1"/>
  <c r="C28" i="3"/>
  <c r="E15" i="5"/>
  <c r="R2" i="4"/>
  <c r="D12" i="5"/>
  <c r="Q5" i="3"/>
  <c r="D28" i="3"/>
  <c r="D16" i="5"/>
  <c r="Q3" i="4"/>
  <c r="D18" i="5"/>
  <c r="Q5" i="4"/>
  <c r="E5" i="5"/>
  <c r="R4" i="2"/>
  <c r="E10" i="5"/>
  <c r="R3" i="3"/>
  <c r="E12" i="5"/>
  <c r="R5" i="3"/>
  <c r="E28" i="3"/>
  <c r="I28" i="3"/>
  <c r="E16" i="5"/>
  <c r="F16" i="5" s="1"/>
  <c r="R3" i="4"/>
  <c r="E18" i="5"/>
  <c r="F18" i="5" s="1"/>
  <c r="R5" i="4"/>
  <c r="E37" i="4"/>
  <c r="I37" i="4"/>
  <c r="D4" i="5"/>
  <c r="C18" i="5"/>
  <c r="P6" i="5" s="1"/>
  <c r="C14" i="5"/>
  <c r="M8" i="5" s="1"/>
  <c r="C12" i="5"/>
  <c r="M6" i="5" s="1"/>
  <c r="C5" i="5"/>
  <c r="J5" i="5" s="1"/>
  <c r="E6" i="5"/>
  <c r="R5" i="2"/>
  <c r="E9" i="5"/>
  <c r="R2" i="3"/>
  <c r="E11" i="5"/>
  <c r="R4" i="3"/>
  <c r="G28" i="3"/>
  <c r="E17" i="5"/>
  <c r="R4" i="4"/>
  <c r="D6" i="5"/>
  <c r="Q5" i="2"/>
  <c r="D10" i="5"/>
  <c r="Q3" i="3"/>
  <c r="H28" i="3"/>
  <c r="D3" i="5"/>
  <c r="Q2" i="2"/>
  <c r="G6" i="5"/>
  <c r="D5" i="5"/>
  <c r="Q4" i="2"/>
  <c r="D9" i="5"/>
  <c r="Q2" i="3"/>
  <c r="D11" i="5"/>
  <c r="Q4" i="3"/>
  <c r="B28" i="3"/>
  <c r="B29" i="3" s="1"/>
  <c r="G9" i="5" s="1"/>
  <c r="F28" i="3"/>
  <c r="F29" i="3" s="1"/>
  <c r="G11" i="5" s="1"/>
  <c r="D15" i="5"/>
  <c r="Q2" i="4"/>
  <c r="D17" i="5"/>
  <c r="Q4" i="4"/>
  <c r="B37" i="4"/>
  <c r="B38" i="4" s="1"/>
  <c r="F37" i="4"/>
  <c r="F38" i="4" s="1"/>
  <c r="E4" i="5"/>
  <c r="F4" i="5" s="1"/>
  <c r="C3" i="5"/>
  <c r="J3" i="5" s="1"/>
  <c r="C17" i="5"/>
  <c r="P5" i="5" s="1"/>
  <c r="C10" i="5"/>
  <c r="M4" i="5" s="1"/>
  <c r="C8" i="5"/>
  <c r="J8" i="5" s="1"/>
  <c r="C37" i="4"/>
  <c r="G37" i="4"/>
  <c r="C20" i="5"/>
  <c r="P8" i="5" s="1"/>
  <c r="C13" i="5"/>
  <c r="M7" i="5" s="1"/>
  <c r="C11" i="5"/>
  <c r="M5" i="5" s="1"/>
  <c r="C6" i="5"/>
  <c r="J6" i="5" s="1"/>
  <c r="C4" i="5"/>
  <c r="J4" i="5" s="1"/>
  <c r="D37" i="4"/>
  <c r="D38" i="4" s="1"/>
  <c r="H37" i="4"/>
  <c r="H38" i="4" s="1"/>
  <c r="E3" i="5"/>
  <c r="C16" i="5"/>
  <c r="P4" i="5" s="1"/>
  <c r="C9" i="5"/>
  <c r="M3" i="5" s="1"/>
  <c r="C7" i="5"/>
  <c r="J7" i="5" s="1"/>
  <c r="F9" i="5" l="1"/>
  <c r="F12" i="5"/>
  <c r="F5" i="5"/>
  <c r="F11" i="5"/>
  <c r="F6" i="5"/>
  <c r="F15" i="5"/>
  <c r="F3" i="5"/>
  <c r="F17" i="5"/>
  <c r="Q5" i="5" s="1"/>
  <c r="F10" i="5"/>
  <c r="N4" i="5" s="1"/>
  <c r="K4" i="5"/>
  <c r="H16" i="5"/>
  <c r="R4" i="5" s="1"/>
  <c r="Q4" i="5"/>
  <c r="H17" i="5"/>
  <c r="R5" i="5" s="1"/>
  <c r="F33" i="2"/>
  <c r="G5" i="5" s="1"/>
  <c r="B33" i="2"/>
  <c r="G3" i="5" s="1"/>
  <c r="D33" i="2"/>
  <c r="G4" i="5" s="1"/>
  <c r="H29" i="3"/>
  <c r="G12" i="5" s="1"/>
  <c r="D29" i="3"/>
  <c r="G10" i="5" s="1"/>
  <c r="H10" i="5" l="1"/>
  <c r="O4" i="5" s="1"/>
  <c r="H4" i="5"/>
  <c r="L4" i="5" s="1"/>
  <c r="H15" i="5"/>
  <c r="R3" i="5" s="1"/>
  <c r="Q3" i="5"/>
  <c r="H18" i="5"/>
  <c r="R6" i="5" s="1"/>
  <c r="Q6" i="5"/>
  <c r="H9" i="5"/>
  <c r="O3" i="5" s="1"/>
  <c r="N3" i="5"/>
  <c r="H11" i="5"/>
  <c r="O5" i="5" s="1"/>
  <c r="N5" i="5"/>
  <c r="H5" i="5"/>
  <c r="L5" i="5" s="1"/>
  <c r="K5" i="5"/>
  <c r="H6" i="5"/>
  <c r="L6" i="5" s="1"/>
  <c r="K6" i="5"/>
  <c r="H3" i="5"/>
  <c r="L3" i="5" s="1"/>
  <c r="K3" i="5"/>
  <c r="H12" i="5"/>
  <c r="O6" i="5" s="1"/>
  <c r="N6" i="5"/>
</calcChain>
</file>

<file path=xl/sharedStrings.xml><?xml version="1.0" encoding="utf-8"?>
<sst xmlns="http://schemas.openxmlformats.org/spreadsheetml/2006/main" count="92" uniqueCount="24">
  <si>
    <t>Aspect ratio</t>
  </si>
  <si>
    <t>Mold</t>
  </si>
  <si>
    <t>Sample</t>
  </si>
  <si>
    <t>1:1 line</t>
  </si>
  <si>
    <t>Width (micron)</t>
  </si>
  <si>
    <t>Depth (micron)</t>
  </si>
  <si>
    <t>Width</t>
  </si>
  <si>
    <t>Depth</t>
  </si>
  <si>
    <t>500 micron</t>
  </si>
  <si>
    <t>250 micron</t>
  </si>
  <si>
    <t>100 micron</t>
  </si>
  <si>
    <t>50 micron</t>
  </si>
  <si>
    <t>10 micron</t>
  </si>
  <si>
    <t>5 micron</t>
  </si>
  <si>
    <t>Mean</t>
  </si>
  <si>
    <t>Median</t>
  </si>
  <si>
    <t>SD</t>
  </si>
  <si>
    <t>Error</t>
  </si>
  <si>
    <t>Error percentage</t>
  </si>
  <si>
    <t>Mold AR</t>
  </si>
  <si>
    <t>Sample AR</t>
  </si>
  <si>
    <t>Depth - 6 micron</t>
  </si>
  <si>
    <t>Depth - 12 micron</t>
  </si>
  <si>
    <t>Depth - 18 micron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</si>
</sst>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7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center"/>
    </xf>
    <xf numFmtId="10" fontId="0" fillId="0" borderId="0" xfId="1" applyNumberFormat="1" applyFont="1"/>
    <xf numFmtId="10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Data!$H$3:$H$20</c:f>
                <c:numCache>
                  <c:formatCode>General</c:formatCode>
                  <c:ptCount val="18"/>
                  <c:pt idx="0">
                    <c:v>1.2134398224681819E-3</c:v>
                  </c:pt>
                  <c:pt idx="1">
                    <c:v>3.3933984612258515E-3</c:v>
                  </c:pt>
                  <c:pt idx="2">
                    <c:v>1.4307534279894504E-2</c:v>
                  </c:pt>
                  <c:pt idx="3">
                    <c:v>2.7881526900555769E-2</c:v>
                  </c:pt>
                  <c:pt idx="4">
                    <c:v>0</c:v>
                  </c:pt>
                  <c:pt idx="5">
                    <c:v>0</c:v>
                  </c:pt>
                  <c:pt idx="6">
                    <c:v>8.3321235876155069E-3</c:v>
                  </c:pt>
                  <c:pt idx="7">
                    <c:v>2.7825730296627302E-2</c:v>
                  </c:pt>
                  <c:pt idx="8">
                    <c:v>5.7339214245898086E-2</c:v>
                  </c:pt>
                  <c:pt idx="9">
                    <c:v>7.0396955328396765E-2</c:v>
                  </c:pt>
                  <c:pt idx="10">
                    <c:v>0</c:v>
                  </c:pt>
                  <c:pt idx="11">
                    <c:v>0</c:v>
                  </c:pt>
                  <c:pt idx="12">
                    <c:v>3.6034632600482853E-3</c:v>
                  </c:pt>
                  <c:pt idx="13">
                    <c:v>1.7870331250807062E-2</c:v>
                  </c:pt>
                  <c:pt idx="14">
                    <c:v>4.4350095052700947E-2</c:v>
                  </c:pt>
                  <c:pt idx="15">
                    <c:v>6.0945512946512369E-2</c:v>
                  </c:pt>
                  <c:pt idx="16">
                    <c:v>0</c:v>
                  </c:pt>
                  <c:pt idx="17">
                    <c:v>0</c:v>
                  </c:pt>
                </c:numCache>
              </c:numRef>
            </c:plus>
            <c:minus>
              <c:numRef>
                <c:f>Data!$H$3:$H$20</c:f>
                <c:numCache>
                  <c:formatCode>General</c:formatCode>
                  <c:ptCount val="18"/>
                  <c:pt idx="0">
                    <c:v>1.2134398224681819E-3</c:v>
                  </c:pt>
                  <c:pt idx="1">
                    <c:v>3.3933984612258515E-3</c:v>
                  </c:pt>
                  <c:pt idx="2">
                    <c:v>1.4307534279894504E-2</c:v>
                  </c:pt>
                  <c:pt idx="3">
                    <c:v>2.7881526900555769E-2</c:v>
                  </c:pt>
                  <c:pt idx="4">
                    <c:v>0</c:v>
                  </c:pt>
                  <c:pt idx="5">
                    <c:v>0</c:v>
                  </c:pt>
                  <c:pt idx="6">
                    <c:v>8.3321235876155069E-3</c:v>
                  </c:pt>
                  <c:pt idx="7">
                    <c:v>2.7825730296627302E-2</c:v>
                  </c:pt>
                  <c:pt idx="8">
                    <c:v>5.7339214245898086E-2</c:v>
                  </c:pt>
                  <c:pt idx="9">
                    <c:v>7.0396955328396765E-2</c:v>
                  </c:pt>
                  <c:pt idx="10">
                    <c:v>0</c:v>
                  </c:pt>
                  <c:pt idx="11">
                    <c:v>0</c:v>
                  </c:pt>
                  <c:pt idx="12">
                    <c:v>3.6034632600482853E-3</c:v>
                  </c:pt>
                  <c:pt idx="13">
                    <c:v>1.7870331250807062E-2</c:v>
                  </c:pt>
                  <c:pt idx="14">
                    <c:v>4.4350095052700947E-2</c:v>
                  </c:pt>
                  <c:pt idx="15">
                    <c:v>6.0945512946512369E-2</c:v>
                  </c:pt>
                  <c:pt idx="16">
                    <c:v>0</c:v>
                  </c:pt>
                  <c:pt idx="1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Data!$C$3:$C$20</c:f>
              <c:numCache>
                <c:formatCode>0.000</c:formatCode>
                <c:ptCount val="18"/>
                <c:pt idx="0">
                  <c:v>1.2E-2</c:v>
                </c:pt>
                <c:pt idx="1">
                  <c:v>2.4E-2</c:v>
                </c:pt>
                <c:pt idx="2">
                  <c:v>0.06</c:v>
                </c:pt>
                <c:pt idx="3">
                  <c:v>0.12</c:v>
                </c:pt>
                <c:pt idx="4">
                  <c:v>0.6</c:v>
                </c:pt>
                <c:pt idx="5">
                  <c:v>1.2</c:v>
                </c:pt>
                <c:pt idx="6">
                  <c:v>2.4E-2</c:v>
                </c:pt>
                <c:pt idx="7">
                  <c:v>4.8000000000000001E-2</c:v>
                </c:pt>
                <c:pt idx="8">
                  <c:v>0.12</c:v>
                </c:pt>
                <c:pt idx="9">
                  <c:v>0.24</c:v>
                </c:pt>
                <c:pt idx="10">
                  <c:v>1.2</c:v>
                </c:pt>
                <c:pt idx="11">
                  <c:v>2.4</c:v>
                </c:pt>
                <c:pt idx="12">
                  <c:v>3.5999999999999997E-2</c:v>
                </c:pt>
                <c:pt idx="13">
                  <c:v>7.1999999999999995E-2</c:v>
                </c:pt>
                <c:pt idx="14">
                  <c:v>0.18</c:v>
                </c:pt>
                <c:pt idx="15">
                  <c:v>0.36</c:v>
                </c:pt>
                <c:pt idx="16">
                  <c:v>1.8</c:v>
                </c:pt>
                <c:pt idx="17">
                  <c:v>3.6</c:v>
                </c:pt>
              </c:numCache>
            </c:numRef>
          </c:xVal>
          <c:yVal>
            <c:numRef>
              <c:f>Data!$F$3:$F$20</c:f>
              <c:numCache>
                <c:formatCode>0.000</c:formatCode>
                <c:ptCount val="18"/>
                <c:pt idx="0">
                  <c:v>1.4209217823675653E-2</c:v>
                </c:pt>
                <c:pt idx="1">
                  <c:v>2.9694824218750006E-2</c:v>
                </c:pt>
                <c:pt idx="2">
                  <c:v>8.8654194327097147E-2</c:v>
                </c:pt>
                <c:pt idx="3">
                  <c:v>0.15324947589098534</c:v>
                </c:pt>
                <c:pt idx="4">
                  <c:v>0</c:v>
                </c:pt>
                <c:pt idx="5">
                  <c:v>0</c:v>
                </c:pt>
                <c:pt idx="6">
                  <c:v>2.5033467202141901E-2</c:v>
                </c:pt>
                <c:pt idx="7">
                  <c:v>6.7855072463768124E-2</c:v>
                </c:pt>
                <c:pt idx="8">
                  <c:v>0.15529891304347823</c:v>
                </c:pt>
                <c:pt idx="9">
                  <c:v>0.13728813559322034</c:v>
                </c:pt>
                <c:pt idx="10">
                  <c:v>0</c:v>
                </c:pt>
                <c:pt idx="11">
                  <c:v>0</c:v>
                </c:pt>
                <c:pt idx="12">
                  <c:v>3.3146622734761121E-2</c:v>
                </c:pt>
                <c:pt idx="13">
                  <c:v>8.1081545064377675E-2</c:v>
                </c:pt>
                <c:pt idx="14">
                  <c:v>8.5555966014037671E-2</c:v>
                </c:pt>
                <c:pt idx="15">
                  <c:v>0.11403508771929824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2-478A-B2B7-99BBD401BC08}"/>
            </c:ext>
          </c:extLst>
        </c:ser>
        <c:ser>
          <c:idx val="1"/>
          <c:order val="1"/>
          <c:tx>
            <c:v>1:1 line</c:v>
          </c:tx>
          <c:spPr>
            <a:ln w="15875" cap="rnd">
              <a:solidFill>
                <a:schemeClr val="bg1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Data!$J$12:$J$13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Data!$K$12:$K$13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52-478A-B2B7-99BBD401B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213976"/>
        <c:axId val="454235720"/>
      </c:scatterChart>
      <c:valAx>
        <c:axId val="445213976"/>
        <c:scaling>
          <c:orientation val="minMax"/>
          <c:max val="0.7000000000000000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Aspect ratio of mold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235720"/>
        <c:crosses val="autoZero"/>
        <c:crossBetween val="midCat"/>
      </c:valAx>
      <c:valAx>
        <c:axId val="45423572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Aspect ratio of sample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213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6 mic</c:v>
          </c:tx>
          <c:spPr>
            <a:ln w="19050">
              <a:noFill/>
            </a:ln>
          </c:spPr>
          <c:xVal>
            <c:numRef>
              <c:f>'6 micron depth'!$Q$2:$Q$5</c:f>
              <c:numCache>
                <c:formatCode>General</c:formatCode>
                <c:ptCount val="4"/>
                <c:pt idx="0">
                  <c:v>475.36363636363637</c:v>
                </c:pt>
                <c:pt idx="1">
                  <c:v>215.57894736842104</c:v>
                </c:pt>
                <c:pt idx="2">
                  <c:v>75.318181818181813</c:v>
                </c:pt>
                <c:pt idx="3">
                  <c:v>36.692307692307693</c:v>
                </c:pt>
              </c:numCache>
            </c:numRef>
          </c:xVal>
          <c:yVal>
            <c:numRef>
              <c:f>'6 micron depth'!$R$2:$R$5</c:f>
              <c:numCache>
                <c:formatCode>General</c:formatCode>
                <c:ptCount val="4"/>
                <c:pt idx="0">
                  <c:v>6.754545454545454</c:v>
                </c:pt>
                <c:pt idx="1">
                  <c:v>6.4015789473684217</c:v>
                </c:pt>
                <c:pt idx="2">
                  <c:v>6.6772727272727259</c:v>
                </c:pt>
                <c:pt idx="3">
                  <c:v>5.6230769230769235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1F-44E9-9930-0143C67EBE2A}"/>
            </c:ext>
          </c:extLst>
        </c:ser>
        <c:ser>
          <c:idx val="1"/>
          <c:order val="1"/>
          <c:tx>
            <c:v>12 mic</c:v>
          </c:tx>
          <c:spPr>
            <a:ln w="19050">
              <a:noFill/>
            </a:ln>
          </c:spPr>
          <c:xVal>
            <c:numRef>
              <c:f>'12 micron depth'!$Q$2:$Q$5</c:f>
              <c:numCache>
                <c:formatCode>General</c:formatCode>
                <c:ptCount val="4"/>
                <c:pt idx="0">
                  <c:v>498</c:v>
                </c:pt>
                <c:pt idx="1">
                  <c:v>202.94117647058823</c:v>
                </c:pt>
                <c:pt idx="2">
                  <c:v>66.909090909090907</c:v>
                </c:pt>
                <c:pt idx="3">
                  <c:v>40.368421052631582</c:v>
                </c:pt>
              </c:numCache>
            </c:numRef>
          </c:xVal>
          <c:yVal>
            <c:numRef>
              <c:f>'12 micron depth'!$R$2:$R$5</c:f>
              <c:numCache>
                <c:formatCode>General</c:formatCode>
                <c:ptCount val="4"/>
                <c:pt idx="0">
                  <c:v>12.466666666666667</c:v>
                </c:pt>
                <c:pt idx="1">
                  <c:v>13.770588235294118</c:v>
                </c:pt>
                <c:pt idx="2">
                  <c:v>10.390909090909089</c:v>
                </c:pt>
                <c:pt idx="3">
                  <c:v>5.5421052631578949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1F-44E9-9930-0143C67EBE2A}"/>
            </c:ext>
          </c:extLst>
        </c:ser>
        <c:ser>
          <c:idx val="0"/>
          <c:order val="2"/>
          <c:tx>
            <c:v>18 mic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'18 micron depth'!$Q$2:$Q$5</c:f>
              <c:numCache>
                <c:formatCode>General</c:formatCode>
                <c:ptCount val="4"/>
                <c:pt idx="0">
                  <c:v>505.83333333333331</c:v>
                </c:pt>
                <c:pt idx="1">
                  <c:v>215.74074074074073</c:v>
                </c:pt>
                <c:pt idx="2">
                  <c:v>93.34482758620689</c:v>
                </c:pt>
                <c:pt idx="3">
                  <c:v>38</c:v>
                </c:pt>
              </c:numCache>
            </c:numRef>
          </c:xVal>
          <c:yVal>
            <c:numRef>
              <c:f>'18 micron depth'!$R$2:$R$5</c:f>
              <c:numCache>
                <c:formatCode>General</c:formatCode>
                <c:ptCount val="4"/>
                <c:pt idx="0">
                  <c:v>16.766666666666666</c:v>
                </c:pt>
                <c:pt idx="1">
                  <c:v>17.49259259259259</c:v>
                </c:pt>
                <c:pt idx="2">
                  <c:v>7.9862068965517228</c:v>
                </c:pt>
                <c:pt idx="3">
                  <c:v>4.333333333333333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1F-44E9-9930-0143C67EB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40120"/>
        <c:axId val="708040448"/>
      </c:scatterChart>
      <c:valAx>
        <c:axId val="708040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40448"/>
        <c:crosses val="autoZero"/>
        <c:crossBetween val="midCat"/>
      </c:valAx>
      <c:valAx>
        <c:axId val="70804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4012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'12 micron depth'!$R$1</c:f>
              <c:strCache>
                <c:ptCount val="1"/>
                <c:pt idx="0">
                  <c:v>Depth</c:v>
                </c:pt>
              </c:strCache>
            </c:strRef>
          </c:tx>
          <c:spPr>
            <a:ln w="19050">
              <a:noFill/>
            </a:ln>
          </c:spPr>
          <c:xVal>
            <c:numRef>
              <c:f>'12 micron depth'!$Q$2:$Q$5</c:f>
              <c:numCache>
                <c:formatCode>General</c:formatCode>
                <c:ptCount val="4"/>
                <c:pt idx="0">
                  <c:v>498</c:v>
                </c:pt>
                <c:pt idx="1">
                  <c:v>202.94117647058823</c:v>
                </c:pt>
                <c:pt idx="2">
                  <c:v>66.909090909090907</c:v>
                </c:pt>
                <c:pt idx="3">
                  <c:v>40.368421052631582</c:v>
                </c:pt>
              </c:numCache>
            </c:numRef>
          </c:xVal>
          <c:yVal>
            <c:numRef>
              <c:f>'12 micron depth'!$R$2:$R$5</c:f>
              <c:numCache>
                <c:formatCode>General</c:formatCode>
                <c:ptCount val="4"/>
                <c:pt idx="0">
                  <c:v>12.466666666666667</c:v>
                </c:pt>
                <c:pt idx="1">
                  <c:v>13.770588235294118</c:v>
                </c:pt>
                <c:pt idx="2">
                  <c:v>10.390909090909089</c:v>
                </c:pt>
                <c:pt idx="3">
                  <c:v>5.5421052631578949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DE-4CE4-A46C-40A6142E4826}"/>
            </c:ext>
          </c:extLst>
        </c:ser>
        <c:ser>
          <c:idx val="0"/>
          <c:order val="1"/>
          <c:tx>
            <c:strRef>
              <c:f>'18 micron depth'!$R$1</c:f>
              <c:strCache>
                <c:ptCount val="1"/>
                <c:pt idx="0">
                  <c:v>Depth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'18 micron depth'!$Q$2:$Q$5</c:f>
              <c:numCache>
                <c:formatCode>General</c:formatCode>
                <c:ptCount val="4"/>
                <c:pt idx="0">
                  <c:v>505.83333333333331</c:v>
                </c:pt>
                <c:pt idx="1">
                  <c:v>215.74074074074073</c:v>
                </c:pt>
                <c:pt idx="2">
                  <c:v>93.34482758620689</c:v>
                </c:pt>
                <c:pt idx="3">
                  <c:v>38</c:v>
                </c:pt>
              </c:numCache>
            </c:numRef>
          </c:xVal>
          <c:yVal>
            <c:numRef>
              <c:f>'18 micron depth'!$R$2:$R$5</c:f>
              <c:numCache>
                <c:formatCode>General</c:formatCode>
                <c:ptCount val="4"/>
                <c:pt idx="0">
                  <c:v>16.766666666666666</c:v>
                </c:pt>
                <c:pt idx="1">
                  <c:v>17.49259259259259</c:v>
                </c:pt>
                <c:pt idx="2">
                  <c:v>7.9862068965517228</c:v>
                </c:pt>
                <c:pt idx="3">
                  <c:v>4.333333333333333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DE-4CE4-A46C-40A6142E4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40120"/>
        <c:axId val="708040448"/>
      </c:scatterChart>
      <c:valAx>
        <c:axId val="708040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40448"/>
        <c:crosses val="autoZero"/>
        <c:crossBetween val="midCat"/>
      </c:valAx>
      <c:valAx>
        <c:axId val="70804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401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'18 micron depth'!$R$1</c:f>
              <c:strCache>
                <c:ptCount val="1"/>
                <c:pt idx="0">
                  <c:v>Depth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'18 micron depth'!$Q$2:$Q$5</c:f>
              <c:numCache>
                <c:formatCode>General</c:formatCode>
                <c:ptCount val="4"/>
                <c:pt idx="0">
                  <c:v>505.83333333333331</c:v>
                </c:pt>
                <c:pt idx="1">
                  <c:v>215.74074074074073</c:v>
                </c:pt>
                <c:pt idx="2">
                  <c:v>93.34482758620689</c:v>
                </c:pt>
                <c:pt idx="3">
                  <c:v>38</c:v>
                </c:pt>
              </c:numCache>
            </c:numRef>
          </c:xVal>
          <c:yVal>
            <c:numRef>
              <c:f>'18 micron depth'!$R$2:$R$5</c:f>
              <c:numCache>
                <c:formatCode>General</c:formatCode>
                <c:ptCount val="4"/>
                <c:pt idx="0">
                  <c:v>16.766666666666666</c:v>
                </c:pt>
                <c:pt idx="1">
                  <c:v>17.49259259259259</c:v>
                </c:pt>
                <c:pt idx="2">
                  <c:v>7.9862068965517228</c:v>
                </c:pt>
                <c:pt idx="3">
                  <c:v>4.333333333333333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F2-4DE1-BD34-2D04EF4AF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40120"/>
        <c:axId val="708040448"/>
      </c:scatterChart>
      <c:valAx>
        <c:axId val="708040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40448"/>
        <c:crosses val="autoZero"/>
        <c:crossBetween val="midCat"/>
      </c:valAx>
      <c:valAx>
        <c:axId val="70804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40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20</xdr:row>
      <xdr:rowOff>133350</xdr:rowOff>
    </xdr:from>
    <xdr:to>
      <xdr:col>7</xdr:col>
      <xdr:colOff>590550</xdr:colOff>
      <xdr:row>35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176212</xdr:colOff>
      <xdr:row>9</xdr:row>
      <xdr:rowOff>76200</xdr:rowOff>
    </xdr:from>
    <xdr:to>
      <xdr:col>20</xdr:col>
      <xdr:colOff>481012</xdr:colOff>
      <xdr:row>23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585787</xdr:colOff>
      <xdr:row>11</xdr:row>
      <xdr:rowOff>19050</xdr:rowOff>
    </xdr:from>
    <xdr:to>
      <xdr:col>21</xdr:col>
      <xdr:colOff>280987</xdr:colOff>
      <xdr:row>25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576262</xdr:colOff>
      <xdr:row>9</xdr:row>
      <xdr:rowOff>104775</xdr:rowOff>
    </xdr:from>
    <xdr:to>
      <xdr:col>19</xdr:col>
      <xdr:colOff>271462</xdr:colOff>
      <xdr:row>23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2"/>
  <sheetViews>
    <sheetView zoomScaleNormal="100" workbookViewId="0">
      <selection activeCell="H11" sqref="H11"/>
    </sheetView>
  </sheetViews>
  <sheetFormatPr defaultRowHeight="14.5" x14ac:dyDescent="0.35"/>
  <cols>
    <col min="11" max="11" width="9.6328125" bestFit="1" customWidth="1"/>
    <col min="12" max="12" width="10.453125" customWidth="1"/>
  </cols>
  <sheetData>
    <row r="1" spans="1:18" x14ac:dyDescent="0.35">
      <c r="A1" s="10" t="s">
        <v>1</v>
      </c>
      <c r="B1" s="10"/>
      <c r="C1" s="10"/>
      <c r="D1" s="10" t="s">
        <v>2</v>
      </c>
      <c r="E1" s="10"/>
      <c r="F1" s="10"/>
      <c r="G1" s="4"/>
      <c r="H1" s="4"/>
      <c r="J1" s="11" t="s">
        <v>21</v>
      </c>
      <c r="K1" s="11"/>
      <c r="L1" s="11"/>
      <c r="M1" s="11" t="s">
        <v>22</v>
      </c>
      <c r="N1" s="11"/>
      <c r="O1" s="11"/>
      <c r="P1" s="11" t="s">
        <v>23</v>
      </c>
      <c r="Q1" s="11"/>
      <c r="R1" s="11"/>
    </row>
    <row r="2" spans="1:18" x14ac:dyDescent="0.35">
      <c r="A2" s="1" t="s">
        <v>4</v>
      </c>
      <c r="B2" s="1" t="s">
        <v>5</v>
      </c>
      <c r="C2" s="1" t="s">
        <v>0</v>
      </c>
      <c r="D2" s="1" t="s">
        <v>4</v>
      </c>
      <c r="E2" s="1" t="s">
        <v>5</v>
      </c>
      <c r="F2" s="1" t="s">
        <v>0</v>
      </c>
      <c r="G2" s="1" t="s">
        <v>18</v>
      </c>
      <c r="H2" s="1" t="s">
        <v>17</v>
      </c>
      <c r="J2" t="s">
        <v>19</v>
      </c>
      <c r="K2" t="s">
        <v>20</v>
      </c>
      <c r="L2" t="s">
        <v>17</v>
      </c>
      <c r="M2" t="s">
        <v>19</v>
      </c>
      <c r="N2" t="s">
        <v>20</v>
      </c>
      <c r="O2" t="s">
        <v>17</v>
      </c>
      <c r="P2" t="s">
        <v>19</v>
      </c>
      <c r="Q2" t="s">
        <v>20</v>
      </c>
      <c r="R2" t="s">
        <v>17</v>
      </c>
    </row>
    <row r="3" spans="1:18" x14ac:dyDescent="0.35">
      <c r="A3">
        <v>500</v>
      </c>
      <c r="B3">
        <v>6</v>
      </c>
      <c r="C3" s="7">
        <f>B3/A3</f>
        <v>1.2E-2</v>
      </c>
      <c r="D3" s="3">
        <f>'6 micron depth'!B28</f>
        <v>475.36363636363637</v>
      </c>
      <c r="E3" s="3">
        <f>'6 micron depth'!C28</f>
        <v>6.754545454545454</v>
      </c>
      <c r="F3" s="2">
        <f>E3/D3</f>
        <v>1.4209217823675653E-2</v>
      </c>
      <c r="G3" s="2">
        <f>'6 micron depth'!B33</f>
        <v>8.5398073104793054E-2</v>
      </c>
      <c r="H3" s="2">
        <f>G3*F3</f>
        <v>1.2134398224681819E-3</v>
      </c>
      <c r="J3" s="2">
        <f>C3</f>
        <v>1.2E-2</v>
      </c>
      <c r="K3" s="2">
        <f>F3</f>
        <v>1.4209217823675653E-2</v>
      </c>
      <c r="L3" s="12">
        <f>H3</f>
        <v>1.2134398224681819E-3</v>
      </c>
      <c r="M3" s="2">
        <f>C9</f>
        <v>2.4E-2</v>
      </c>
      <c r="N3" s="2">
        <f>F9</f>
        <v>2.5033467202141901E-2</v>
      </c>
      <c r="O3" s="12">
        <f>H9</f>
        <v>8.3321235876155069E-3</v>
      </c>
      <c r="P3" s="2">
        <f>C15</f>
        <v>3.5999999999999997E-2</v>
      </c>
      <c r="Q3" s="2">
        <f>F15</f>
        <v>3.3146622734761121E-2</v>
      </c>
      <c r="R3" s="12">
        <f>H15</f>
        <v>3.6034632600482853E-3</v>
      </c>
    </row>
    <row r="4" spans="1:18" x14ac:dyDescent="0.35">
      <c r="A4">
        <v>250</v>
      </c>
      <c r="B4">
        <v>6</v>
      </c>
      <c r="C4" s="7">
        <f t="shared" ref="C4:C20" si="0">B4/A4</f>
        <v>2.4E-2</v>
      </c>
      <c r="D4" s="3">
        <f>'6 micron depth'!D28</f>
        <v>215.57894736842104</v>
      </c>
      <c r="E4" s="3">
        <f>'6 micron depth'!E28</f>
        <v>6.4015789473684217</v>
      </c>
      <c r="F4" s="2">
        <f t="shared" ref="F4:F20" si="1">E4/D4</f>
        <v>2.9694824218750006E-2</v>
      </c>
      <c r="G4" s="2">
        <f>'6 micron depth'!D33</f>
        <v>0.1142757551359129</v>
      </c>
      <c r="H4" s="2">
        <f t="shared" ref="H4:H18" si="2">G4*F4</f>
        <v>3.3933984612258515E-3</v>
      </c>
      <c r="J4" s="2">
        <f t="shared" ref="J4:J8" si="3">C4</f>
        <v>2.4E-2</v>
      </c>
      <c r="K4" s="2">
        <f t="shared" ref="K4:K8" si="4">F4</f>
        <v>2.9694824218750006E-2</v>
      </c>
      <c r="L4" s="12">
        <f t="shared" ref="L4:L8" si="5">H4</f>
        <v>3.3933984612258515E-3</v>
      </c>
      <c r="M4" s="2">
        <f t="shared" ref="M4:M8" si="6">C10</f>
        <v>4.8000000000000001E-2</v>
      </c>
      <c r="N4" s="2">
        <f t="shared" ref="N4:N8" si="7">F10</f>
        <v>6.7855072463768124E-2</v>
      </c>
      <c r="O4" s="12">
        <f t="shared" ref="O4:O8" si="8">H10</f>
        <v>2.7825730296627302E-2</v>
      </c>
      <c r="P4" s="2">
        <f t="shared" ref="P4:P8" si="9">C16</f>
        <v>7.1999999999999995E-2</v>
      </c>
      <c r="Q4" s="2">
        <f t="shared" ref="Q4:Q8" si="10">F16</f>
        <v>8.1081545064377675E-2</v>
      </c>
      <c r="R4" s="12">
        <f t="shared" ref="R4:R8" si="11">H16</f>
        <v>1.7870331250807062E-2</v>
      </c>
    </row>
    <row r="5" spans="1:18" x14ac:dyDescent="0.35">
      <c r="A5">
        <v>100</v>
      </c>
      <c r="B5">
        <v>6</v>
      </c>
      <c r="C5" s="7">
        <f t="shared" si="0"/>
        <v>0.06</v>
      </c>
      <c r="D5" s="3">
        <f>'6 micron depth'!F28</f>
        <v>75.318181818181813</v>
      </c>
      <c r="E5" s="3">
        <f>'6 micron depth'!G28</f>
        <v>6.6772727272727259</v>
      </c>
      <c r="F5" s="2">
        <f t="shared" si="1"/>
        <v>8.8654194327097147E-2</v>
      </c>
      <c r="G5" s="2">
        <f>'6 micron depth'!F33</f>
        <v>0.16138586999173041</v>
      </c>
      <c r="H5" s="2">
        <f t="shared" si="2"/>
        <v>1.4307534279894504E-2</v>
      </c>
      <c r="J5" s="2">
        <f t="shared" si="3"/>
        <v>0.06</v>
      </c>
      <c r="K5" s="2">
        <f t="shared" si="4"/>
        <v>8.8654194327097147E-2</v>
      </c>
      <c r="L5" s="12">
        <f t="shared" si="5"/>
        <v>1.4307534279894504E-2</v>
      </c>
      <c r="M5" s="2">
        <f t="shared" si="6"/>
        <v>0.12</v>
      </c>
      <c r="N5" s="2">
        <f t="shared" si="7"/>
        <v>0.15529891304347823</v>
      </c>
      <c r="O5" s="12">
        <f t="shared" si="8"/>
        <v>5.7339214245898086E-2</v>
      </c>
      <c r="P5" s="2">
        <f t="shared" si="9"/>
        <v>0.18</v>
      </c>
      <c r="Q5" s="2">
        <f t="shared" si="10"/>
        <v>8.5555966014037671E-2</v>
      </c>
      <c r="R5" s="12">
        <f t="shared" si="11"/>
        <v>4.4350095052700947E-2</v>
      </c>
    </row>
    <row r="6" spans="1:18" x14ac:dyDescent="0.35">
      <c r="A6">
        <v>50</v>
      </c>
      <c r="B6">
        <v>6</v>
      </c>
      <c r="C6" s="7">
        <f t="shared" si="0"/>
        <v>0.12</v>
      </c>
      <c r="D6" s="3">
        <f>'6 micron depth'!H28</f>
        <v>36.692307692307693</v>
      </c>
      <c r="E6" s="3">
        <f>'6 micron depth'!I28</f>
        <v>5.6230769230769235</v>
      </c>
      <c r="F6" s="2">
        <f t="shared" si="1"/>
        <v>0.15324947589098534</v>
      </c>
      <c r="G6" s="2">
        <f>'6 micron depth'!H33</f>
        <v>0.18193554489145145</v>
      </c>
      <c r="H6" s="2">
        <f t="shared" si="2"/>
        <v>2.7881526900555769E-2</v>
      </c>
      <c r="J6" s="2">
        <f t="shared" si="3"/>
        <v>0.12</v>
      </c>
      <c r="K6" s="2">
        <f t="shared" si="4"/>
        <v>0.15324947589098534</v>
      </c>
      <c r="L6" s="12">
        <f t="shared" si="5"/>
        <v>2.7881526900555769E-2</v>
      </c>
      <c r="M6" s="2">
        <f t="shared" si="6"/>
        <v>0.24</v>
      </c>
      <c r="N6" s="2">
        <f t="shared" si="7"/>
        <v>0.13728813559322034</v>
      </c>
      <c r="O6" s="12">
        <f t="shared" si="8"/>
        <v>7.0396955328396765E-2</v>
      </c>
      <c r="P6" s="2">
        <f t="shared" si="9"/>
        <v>0.36</v>
      </c>
      <c r="Q6" s="2">
        <f t="shared" si="10"/>
        <v>0.11403508771929824</v>
      </c>
      <c r="R6" s="12">
        <f t="shared" si="11"/>
        <v>6.0945512946512369E-2</v>
      </c>
    </row>
    <row r="7" spans="1:18" x14ac:dyDescent="0.35">
      <c r="A7">
        <v>10</v>
      </c>
      <c r="B7">
        <v>6</v>
      </c>
      <c r="C7" s="2">
        <f t="shared" si="0"/>
        <v>0.6</v>
      </c>
      <c r="D7" s="3">
        <f>'6 micron depth'!J28</f>
        <v>0</v>
      </c>
      <c r="E7" s="3">
        <f>'6 micron depth'!K28</f>
        <v>0</v>
      </c>
      <c r="F7" s="2" t="e">
        <f t="shared" si="1"/>
        <v>#DIV/0!</v>
      </c>
      <c r="G7" s="2"/>
      <c r="H7" s="2">
        <v>0</v>
      </c>
      <c r="J7" s="2">
        <f t="shared" si="3"/>
        <v>0.6</v>
      </c>
      <c r="K7" s="2" t="e">
        <f t="shared" si="4"/>
        <v>#DIV/0!</v>
      </c>
      <c r="L7" s="12">
        <f t="shared" si="5"/>
        <v>0</v>
      </c>
      <c r="M7" s="2">
        <f t="shared" si="6"/>
        <v>1.2</v>
      </c>
      <c r="N7" s="2" t="e">
        <f t="shared" si="7"/>
        <v>#DIV/0!</v>
      </c>
      <c r="O7" s="12">
        <f t="shared" si="8"/>
        <v>0</v>
      </c>
      <c r="P7" s="2">
        <f t="shared" si="9"/>
        <v>1.8</v>
      </c>
      <c r="Q7" s="2" t="e">
        <f t="shared" si="10"/>
        <v>#DIV/0!</v>
      </c>
      <c r="R7" s="12">
        <f t="shared" si="11"/>
        <v>0</v>
      </c>
    </row>
    <row r="8" spans="1:18" x14ac:dyDescent="0.35">
      <c r="A8">
        <v>5</v>
      </c>
      <c r="B8">
        <v>6</v>
      </c>
      <c r="C8" s="2">
        <f t="shared" si="0"/>
        <v>1.2</v>
      </c>
      <c r="D8" s="3">
        <f>'6 micron depth'!L28</f>
        <v>0</v>
      </c>
      <c r="E8" s="3">
        <f>'6 micron depth'!M28</f>
        <v>0</v>
      </c>
      <c r="F8" s="2" t="e">
        <f t="shared" si="1"/>
        <v>#DIV/0!</v>
      </c>
      <c r="G8" s="2"/>
      <c r="H8" s="2">
        <v>0</v>
      </c>
      <c r="J8" s="2">
        <f t="shared" si="3"/>
        <v>1.2</v>
      </c>
      <c r="K8" s="2" t="e">
        <f t="shared" si="4"/>
        <v>#DIV/0!</v>
      </c>
      <c r="L8" s="12">
        <f t="shared" si="5"/>
        <v>0</v>
      </c>
      <c r="M8" s="2">
        <f t="shared" si="6"/>
        <v>2.4</v>
      </c>
      <c r="N8" s="2" t="e">
        <f t="shared" si="7"/>
        <v>#DIV/0!</v>
      </c>
      <c r="O8" s="12">
        <f t="shared" si="8"/>
        <v>0</v>
      </c>
      <c r="P8" s="2">
        <f t="shared" si="9"/>
        <v>3.6</v>
      </c>
      <c r="Q8" s="2" t="e">
        <f t="shared" si="10"/>
        <v>#DIV/0!</v>
      </c>
      <c r="R8" s="12">
        <f t="shared" si="11"/>
        <v>0</v>
      </c>
    </row>
    <row r="9" spans="1:18" x14ac:dyDescent="0.35">
      <c r="A9">
        <v>500</v>
      </c>
      <c r="B9">
        <v>12</v>
      </c>
      <c r="C9" s="7">
        <f t="shared" si="0"/>
        <v>2.4E-2</v>
      </c>
      <c r="D9" s="3">
        <f>'12 micron depth'!B24</f>
        <v>498</v>
      </c>
      <c r="E9" s="3">
        <f>'12 micron depth'!C24</f>
        <v>12.466666666666667</v>
      </c>
      <c r="F9" s="2">
        <f t="shared" si="1"/>
        <v>2.5033467202141901E-2</v>
      </c>
      <c r="G9" s="2">
        <f>'12 micron depth'!B29</f>
        <v>0.33283937539833069</v>
      </c>
      <c r="H9" s="2">
        <f t="shared" si="2"/>
        <v>8.3321235876155069E-3</v>
      </c>
      <c r="J9" s="2"/>
      <c r="K9" s="2"/>
      <c r="L9" s="2"/>
    </row>
    <row r="10" spans="1:18" x14ac:dyDescent="0.35">
      <c r="A10">
        <v>250</v>
      </c>
      <c r="B10">
        <v>12</v>
      </c>
      <c r="C10" s="7">
        <f t="shared" si="0"/>
        <v>4.8000000000000001E-2</v>
      </c>
      <c r="D10" s="3">
        <f>'12 micron depth'!D24</f>
        <v>202.94117647058823</v>
      </c>
      <c r="E10" s="3">
        <f>'12 micron depth'!E24</f>
        <v>13.770588235294118</v>
      </c>
      <c r="F10" s="2">
        <f t="shared" si="1"/>
        <v>6.7855072463768124E-2</v>
      </c>
      <c r="G10" s="2">
        <f>'12 micron depth'!D29</f>
        <v>0.41007590569570346</v>
      </c>
      <c r="H10" s="2">
        <f t="shared" si="2"/>
        <v>2.7825730296627302E-2</v>
      </c>
    </row>
    <row r="11" spans="1:18" x14ac:dyDescent="0.35">
      <c r="A11">
        <v>100</v>
      </c>
      <c r="B11">
        <v>12</v>
      </c>
      <c r="C11" s="8">
        <f t="shared" si="0"/>
        <v>0.12</v>
      </c>
      <c r="D11" s="3">
        <f>'12 micron depth'!F24</f>
        <v>66.909090909090907</v>
      </c>
      <c r="E11" s="3">
        <f>'12 micron depth'!G24</f>
        <v>10.390909090909089</v>
      </c>
      <c r="F11" s="2">
        <f t="shared" si="1"/>
        <v>0.15529891304347823</v>
      </c>
      <c r="G11" s="2">
        <f>'12 micron depth'!F29</f>
        <v>0.36921838744515312</v>
      </c>
      <c r="H11" s="2">
        <f t="shared" si="2"/>
        <v>5.7339214245898086E-2</v>
      </c>
      <c r="J11" t="s">
        <v>3</v>
      </c>
    </row>
    <row r="12" spans="1:18" x14ac:dyDescent="0.35">
      <c r="A12">
        <v>50</v>
      </c>
      <c r="B12">
        <v>12</v>
      </c>
      <c r="C12" s="9">
        <f t="shared" si="0"/>
        <v>0.24</v>
      </c>
      <c r="D12" s="3">
        <f>'12 micron depth'!H24</f>
        <v>40.368421052631582</v>
      </c>
      <c r="E12" s="3">
        <f>'12 micron depth'!I24</f>
        <v>5.5421052631578949</v>
      </c>
      <c r="F12" s="2">
        <f t="shared" si="1"/>
        <v>0.13728813559322034</v>
      </c>
      <c r="G12" s="2">
        <f>'12 micron depth'!H29</f>
        <v>0.51276794621918631</v>
      </c>
      <c r="H12" s="2">
        <f t="shared" si="2"/>
        <v>7.0396955328396765E-2</v>
      </c>
      <c r="J12">
        <v>0</v>
      </c>
      <c r="K12">
        <v>0</v>
      </c>
    </row>
    <row r="13" spans="1:18" x14ac:dyDescent="0.35">
      <c r="A13">
        <v>10</v>
      </c>
      <c r="B13">
        <v>12</v>
      </c>
      <c r="C13" s="2">
        <f t="shared" si="0"/>
        <v>1.2</v>
      </c>
      <c r="D13" s="3">
        <f>'12 micron depth'!J24</f>
        <v>0</v>
      </c>
      <c r="E13" s="3">
        <f>'12 micron depth'!K24</f>
        <v>0</v>
      </c>
      <c r="F13" s="2" t="e">
        <f t="shared" si="1"/>
        <v>#DIV/0!</v>
      </c>
      <c r="G13" s="2"/>
      <c r="H13" s="2">
        <v>0</v>
      </c>
      <c r="J13">
        <v>100</v>
      </c>
      <c r="K13">
        <v>100</v>
      </c>
    </row>
    <row r="14" spans="1:18" x14ac:dyDescent="0.35">
      <c r="A14">
        <v>5</v>
      </c>
      <c r="B14">
        <v>12</v>
      </c>
      <c r="C14" s="2">
        <f t="shared" si="0"/>
        <v>2.4</v>
      </c>
      <c r="D14" s="3">
        <f>'12 micron depth'!L24</f>
        <v>0</v>
      </c>
      <c r="E14" s="3">
        <f>'12 micron depth'!M24</f>
        <v>0</v>
      </c>
      <c r="F14" s="2" t="e">
        <f t="shared" si="1"/>
        <v>#DIV/0!</v>
      </c>
      <c r="G14" s="2"/>
      <c r="H14" s="2">
        <v>0</v>
      </c>
    </row>
    <row r="15" spans="1:18" x14ac:dyDescent="0.35">
      <c r="A15">
        <v>500</v>
      </c>
      <c r="B15">
        <v>18</v>
      </c>
      <c r="C15" s="7">
        <f t="shared" si="0"/>
        <v>3.5999999999999997E-2</v>
      </c>
      <c r="D15" s="3">
        <f>'18 micron depth'!B33</f>
        <v>505.83333333333331</v>
      </c>
      <c r="E15" s="3">
        <f>'18 micron depth'!C33</f>
        <v>16.766666666666666</v>
      </c>
      <c r="F15" s="2">
        <f t="shared" si="1"/>
        <v>3.3146622734761121E-2</v>
      </c>
      <c r="G15" s="2">
        <f>'18 micron depth'!B38</f>
        <v>0.10871283294479668</v>
      </c>
      <c r="H15" s="2">
        <f t="shared" si="2"/>
        <v>3.6034632600482853E-3</v>
      </c>
    </row>
    <row r="16" spans="1:18" x14ac:dyDescent="0.35">
      <c r="A16">
        <v>250</v>
      </c>
      <c r="B16">
        <v>18</v>
      </c>
      <c r="C16" s="7">
        <f t="shared" si="0"/>
        <v>7.1999999999999995E-2</v>
      </c>
      <c r="D16" s="3">
        <f>'18 micron depth'!D33</f>
        <v>215.74074074074073</v>
      </c>
      <c r="E16" s="3">
        <f>'18 micron depth'!E33</f>
        <v>17.49259259259259</v>
      </c>
      <c r="F16" s="2">
        <f t="shared" si="1"/>
        <v>8.1081545064377675E-2</v>
      </c>
      <c r="G16" s="2">
        <f>'18 micron depth'!D38</f>
        <v>0.2203994908658716</v>
      </c>
      <c r="H16" s="2">
        <f t="shared" si="2"/>
        <v>1.7870331250807062E-2</v>
      </c>
    </row>
    <row r="17" spans="1:8" x14ac:dyDescent="0.35">
      <c r="A17">
        <v>100</v>
      </c>
      <c r="B17">
        <v>18</v>
      </c>
      <c r="C17" s="8">
        <f t="shared" si="0"/>
        <v>0.18</v>
      </c>
      <c r="D17" s="3">
        <f>'18 micron depth'!F33</f>
        <v>93.34482758620689</v>
      </c>
      <c r="E17" s="3">
        <f>'18 micron depth'!G33</f>
        <v>7.9862068965517228</v>
      </c>
      <c r="F17" s="2">
        <f t="shared" si="1"/>
        <v>8.5555966014037671E-2</v>
      </c>
      <c r="G17" s="2">
        <f>'18 micron depth'!F38</f>
        <v>0.51837524744240704</v>
      </c>
      <c r="H17" s="2">
        <f t="shared" si="2"/>
        <v>4.4350095052700947E-2</v>
      </c>
    </row>
    <row r="18" spans="1:8" x14ac:dyDescent="0.35">
      <c r="A18">
        <v>50</v>
      </c>
      <c r="B18">
        <v>18</v>
      </c>
      <c r="C18" s="9">
        <f t="shared" si="0"/>
        <v>0.36</v>
      </c>
      <c r="D18" s="3">
        <f>'18 micron depth'!H33</f>
        <v>38</v>
      </c>
      <c r="E18" s="3">
        <f>'18 micron depth'!I33</f>
        <v>4.333333333333333</v>
      </c>
      <c r="F18" s="2">
        <f t="shared" si="1"/>
        <v>0.11403508771929824</v>
      </c>
      <c r="G18" s="2">
        <f>'18 micron depth'!H38</f>
        <v>0.53444526737710851</v>
      </c>
      <c r="H18" s="2">
        <f t="shared" si="2"/>
        <v>6.0945512946512369E-2</v>
      </c>
    </row>
    <row r="19" spans="1:8" x14ac:dyDescent="0.35">
      <c r="A19">
        <v>10</v>
      </c>
      <c r="B19">
        <v>18</v>
      </c>
      <c r="C19" s="2">
        <f t="shared" si="0"/>
        <v>1.8</v>
      </c>
      <c r="D19" s="3">
        <f>'18 micron depth'!J33</f>
        <v>0</v>
      </c>
      <c r="E19" s="3">
        <f>'18 micron depth'!K33</f>
        <v>0</v>
      </c>
      <c r="F19" s="2" t="e">
        <f t="shared" si="1"/>
        <v>#DIV/0!</v>
      </c>
      <c r="G19" s="2"/>
      <c r="H19" s="2">
        <v>0</v>
      </c>
    </row>
    <row r="20" spans="1:8" x14ac:dyDescent="0.35">
      <c r="A20">
        <v>5</v>
      </c>
      <c r="B20">
        <v>18</v>
      </c>
      <c r="C20" s="2">
        <f t="shared" si="0"/>
        <v>3.6</v>
      </c>
      <c r="D20" s="3">
        <f>'18 micron depth'!L33</f>
        <v>0</v>
      </c>
      <c r="E20" s="3">
        <f>'18 micron depth'!M33</f>
        <v>0</v>
      </c>
      <c r="F20" s="2" t="e">
        <f t="shared" si="1"/>
        <v>#DIV/0!</v>
      </c>
      <c r="G20" s="2"/>
      <c r="H20" s="2">
        <v>0</v>
      </c>
    </row>
    <row r="22" spans="1:8" x14ac:dyDescent="0.35">
      <c r="C22" s="2"/>
    </row>
  </sheetData>
  <mergeCells count="5">
    <mergeCell ref="J1:L1"/>
    <mergeCell ref="M1:O1"/>
    <mergeCell ref="P1:R1"/>
    <mergeCell ref="A1:C1"/>
    <mergeCell ref="D1:F1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3"/>
  <sheetViews>
    <sheetView workbookViewId="0">
      <selection activeCell="R2" sqref="R2"/>
    </sheetView>
  </sheetViews>
  <sheetFormatPr defaultRowHeight="14.5" x14ac:dyDescent="0.35"/>
  <sheetData>
    <row r="1" spans="2:18" x14ac:dyDescent="0.35">
      <c r="B1" s="11" t="s">
        <v>8</v>
      </c>
      <c r="C1" s="11"/>
      <c r="D1" s="11" t="s">
        <v>9</v>
      </c>
      <c r="E1" s="11"/>
      <c r="F1" s="11" t="s">
        <v>10</v>
      </c>
      <c r="G1" s="11"/>
      <c r="H1" s="11" t="s">
        <v>11</v>
      </c>
      <c r="I1" s="11"/>
      <c r="J1" s="11" t="s">
        <v>12</v>
      </c>
      <c r="K1" s="11"/>
      <c r="L1" s="11" t="s">
        <v>13</v>
      </c>
      <c r="M1" s="11"/>
      <c r="Q1" t="s">
        <v>6</v>
      </c>
      <c r="R1" t="s">
        <v>7</v>
      </c>
    </row>
    <row r="2" spans="2:18" x14ac:dyDescent="0.35">
      <c r="B2" t="s">
        <v>6</v>
      </c>
      <c r="C2" t="s">
        <v>7</v>
      </c>
      <c r="D2" t="s">
        <v>6</v>
      </c>
      <c r="E2" t="s">
        <v>7</v>
      </c>
      <c r="F2" t="s">
        <v>6</v>
      </c>
      <c r="G2" t="s">
        <v>7</v>
      </c>
      <c r="H2" t="s">
        <v>6</v>
      </c>
      <c r="I2" t="s">
        <v>7</v>
      </c>
      <c r="J2" t="s">
        <v>6</v>
      </c>
      <c r="K2" t="s">
        <v>7</v>
      </c>
      <c r="L2" t="s">
        <v>6</v>
      </c>
      <c r="M2" t="s">
        <v>7</v>
      </c>
      <c r="Q2">
        <f>B28</f>
        <v>475.36363636363637</v>
      </c>
      <c r="R2">
        <f>C28</f>
        <v>6.754545454545454</v>
      </c>
    </row>
    <row r="3" spans="2:18" x14ac:dyDescent="0.35">
      <c r="B3">
        <v>460</v>
      </c>
      <c r="C3">
        <v>6.1</v>
      </c>
      <c r="D3">
        <v>220</v>
      </c>
      <c r="E3">
        <v>6</v>
      </c>
      <c r="F3">
        <v>99</v>
      </c>
      <c r="G3">
        <v>7.2</v>
      </c>
      <c r="H3">
        <v>45</v>
      </c>
      <c r="I3">
        <v>6.1</v>
      </c>
      <c r="J3">
        <v>0</v>
      </c>
      <c r="K3">
        <v>0</v>
      </c>
      <c r="L3">
        <v>0</v>
      </c>
      <c r="M3">
        <v>0</v>
      </c>
      <c r="Q3">
        <f>D28</f>
        <v>215.57894736842104</v>
      </c>
      <c r="R3">
        <f>E28</f>
        <v>6.4015789473684217</v>
      </c>
    </row>
    <row r="4" spans="2:18" x14ac:dyDescent="0.35">
      <c r="B4">
        <v>460</v>
      </c>
      <c r="C4">
        <v>7.3</v>
      </c>
      <c r="D4">
        <v>209</v>
      </c>
      <c r="E4">
        <v>6.1</v>
      </c>
      <c r="F4">
        <v>90</v>
      </c>
      <c r="G4">
        <v>7.5</v>
      </c>
      <c r="H4">
        <v>43</v>
      </c>
      <c r="I4">
        <v>6</v>
      </c>
      <c r="J4">
        <v>0</v>
      </c>
      <c r="K4">
        <v>0</v>
      </c>
      <c r="L4">
        <v>0</v>
      </c>
      <c r="M4">
        <v>0</v>
      </c>
      <c r="Q4">
        <f>F28</f>
        <v>75.318181818181813</v>
      </c>
      <c r="R4">
        <f>G28</f>
        <v>6.6772727272727259</v>
      </c>
    </row>
    <row r="5" spans="2:18" x14ac:dyDescent="0.35">
      <c r="B5">
        <v>480</v>
      </c>
      <c r="C5">
        <v>7.8</v>
      </c>
      <c r="D5">
        <v>187</v>
      </c>
      <c r="E5">
        <v>6.5</v>
      </c>
      <c r="F5">
        <v>58</v>
      </c>
      <c r="G5">
        <v>7.2</v>
      </c>
      <c r="H5">
        <v>42</v>
      </c>
      <c r="I5">
        <v>4.5</v>
      </c>
      <c r="Q5">
        <f>H28</f>
        <v>36.692307692307693</v>
      </c>
      <c r="R5">
        <f>I28</f>
        <v>5.6230769230769235</v>
      </c>
    </row>
    <row r="6" spans="2:18" x14ac:dyDescent="0.35">
      <c r="B6">
        <v>465</v>
      </c>
      <c r="C6">
        <v>6.5</v>
      </c>
      <c r="D6">
        <v>225</v>
      </c>
      <c r="E6">
        <v>6.2</v>
      </c>
      <c r="F6">
        <v>86</v>
      </c>
      <c r="G6">
        <v>6.2</v>
      </c>
      <c r="H6">
        <v>41</v>
      </c>
      <c r="I6">
        <v>5</v>
      </c>
    </row>
    <row r="7" spans="2:18" x14ac:dyDescent="0.35">
      <c r="B7">
        <v>442</v>
      </c>
      <c r="C7">
        <v>6.9</v>
      </c>
      <c r="D7">
        <v>216</v>
      </c>
      <c r="E7">
        <v>7.4</v>
      </c>
      <c r="F7">
        <v>81</v>
      </c>
      <c r="G7">
        <v>6.6</v>
      </c>
      <c r="H7">
        <v>32</v>
      </c>
      <c r="I7">
        <v>6.3</v>
      </c>
    </row>
    <row r="8" spans="2:18" x14ac:dyDescent="0.35">
      <c r="B8">
        <v>471</v>
      </c>
      <c r="C8">
        <v>6.2</v>
      </c>
      <c r="D8">
        <v>224</v>
      </c>
      <c r="E8">
        <v>8</v>
      </c>
      <c r="F8">
        <v>78</v>
      </c>
      <c r="G8">
        <v>6.5</v>
      </c>
      <c r="H8">
        <v>40</v>
      </c>
      <c r="I8">
        <v>5.4</v>
      </c>
    </row>
    <row r="9" spans="2:18" x14ac:dyDescent="0.35">
      <c r="B9">
        <v>442</v>
      </c>
      <c r="C9">
        <v>6.1</v>
      </c>
      <c r="D9">
        <v>195</v>
      </c>
      <c r="E9">
        <v>6.4</v>
      </c>
      <c r="F9">
        <v>63</v>
      </c>
      <c r="G9">
        <v>8.1999999999999993</v>
      </c>
      <c r="H9">
        <v>38</v>
      </c>
      <c r="I9">
        <v>6.6</v>
      </c>
    </row>
    <row r="10" spans="2:18" x14ac:dyDescent="0.35">
      <c r="B10">
        <v>518</v>
      </c>
      <c r="C10">
        <v>6.9</v>
      </c>
      <c r="D10">
        <v>222</v>
      </c>
      <c r="E10">
        <v>6</v>
      </c>
      <c r="F10">
        <v>65</v>
      </c>
      <c r="G10">
        <v>6</v>
      </c>
      <c r="H10">
        <v>42</v>
      </c>
      <c r="I10">
        <v>5.0999999999999996</v>
      </c>
    </row>
    <row r="11" spans="2:18" x14ac:dyDescent="0.35">
      <c r="B11">
        <v>513</v>
      </c>
      <c r="C11">
        <v>7.3</v>
      </c>
      <c r="D11">
        <v>223</v>
      </c>
      <c r="E11">
        <v>5.4</v>
      </c>
      <c r="F11">
        <v>75</v>
      </c>
      <c r="G11">
        <v>6.3</v>
      </c>
      <c r="H11">
        <v>22</v>
      </c>
      <c r="I11">
        <v>6</v>
      </c>
    </row>
    <row r="12" spans="2:18" x14ac:dyDescent="0.35">
      <c r="B12">
        <v>452</v>
      </c>
      <c r="C12">
        <v>7</v>
      </c>
      <c r="D12">
        <v>213</v>
      </c>
      <c r="E12">
        <v>6.7</v>
      </c>
      <c r="F12">
        <v>60</v>
      </c>
      <c r="G12">
        <v>6.5</v>
      </c>
      <c r="H12">
        <v>29</v>
      </c>
      <c r="I12">
        <v>3.8</v>
      </c>
    </row>
    <row r="13" spans="2:18" x14ac:dyDescent="0.35">
      <c r="B13">
        <v>526</v>
      </c>
      <c r="C13">
        <v>6.2</v>
      </c>
      <c r="D13">
        <v>210</v>
      </c>
      <c r="E13">
        <v>7.7</v>
      </c>
      <c r="F13">
        <v>77</v>
      </c>
      <c r="G13">
        <v>5.7</v>
      </c>
      <c r="H13">
        <v>38</v>
      </c>
      <c r="I13">
        <v>7.3</v>
      </c>
    </row>
    <row r="14" spans="2:18" x14ac:dyDescent="0.35">
      <c r="D14">
        <v>208</v>
      </c>
      <c r="E14">
        <v>6.4</v>
      </c>
      <c r="F14">
        <v>73</v>
      </c>
      <c r="G14">
        <v>7</v>
      </c>
      <c r="H14">
        <v>34</v>
      </c>
      <c r="I14">
        <v>6.1</v>
      </c>
    </row>
    <row r="15" spans="2:18" x14ac:dyDescent="0.35">
      <c r="D15">
        <v>234</v>
      </c>
      <c r="E15">
        <v>5.7</v>
      </c>
      <c r="F15">
        <v>76</v>
      </c>
      <c r="G15">
        <v>7.3</v>
      </c>
      <c r="H15">
        <v>31</v>
      </c>
      <c r="I15">
        <v>4.9000000000000004</v>
      </c>
    </row>
    <row r="16" spans="2:18" x14ac:dyDescent="0.35">
      <c r="D16">
        <v>203</v>
      </c>
      <c r="E16">
        <v>5</v>
      </c>
      <c r="F16">
        <v>73</v>
      </c>
      <c r="G16">
        <v>7.5</v>
      </c>
    </row>
    <row r="17" spans="1:13" x14ac:dyDescent="0.35">
      <c r="D17">
        <v>228</v>
      </c>
      <c r="E17">
        <v>6.2</v>
      </c>
      <c r="F17">
        <v>73</v>
      </c>
      <c r="G17">
        <v>6.6</v>
      </c>
    </row>
    <row r="18" spans="1:13" x14ac:dyDescent="0.35">
      <c r="D18">
        <v>225</v>
      </c>
      <c r="E18">
        <v>6.7</v>
      </c>
      <c r="F18">
        <v>74</v>
      </c>
      <c r="G18">
        <v>8</v>
      </c>
    </row>
    <row r="19" spans="1:13" x14ac:dyDescent="0.35">
      <c r="D19">
        <v>200</v>
      </c>
      <c r="E19">
        <v>6</v>
      </c>
      <c r="F19">
        <v>91</v>
      </c>
      <c r="G19">
        <v>5.2</v>
      </c>
    </row>
    <row r="20" spans="1:13" x14ac:dyDescent="0.35">
      <c r="D20">
        <v>220</v>
      </c>
      <c r="E20">
        <v>6.6</v>
      </c>
      <c r="F20">
        <v>46</v>
      </c>
      <c r="G20">
        <v>4.7</v>
      </c>
    </row>
    <row r="21" spans="1:13" x14ac:dyDescent="0.35">
      <c r="D21">
        <v>234</v>
      </c>
      <c r="E21">
        <v>6.63</v>
      </c>
      <c r="F21">
        <v>77</v>
      </c>
      <c r="G21">
        <v>7.1</v>
      </c>
    </row>
    <row r="22" spans="1:13" x14ac:dyDescent="0.35">
      <c r="F22">
        <v>71</v>
      </c>
      <c r="G22">
        <v>6.1</v>
      </c>
    </row>
    <row r="23" spans="1:13" x14ac:dyDescent="0.35">
      <c r="F23">
        <v>82</v>
      </c>
      <c r="G23">
        <v>7.6</v>
      </c>
    </row>
    <row r="24" spans="1:13" x14ac:dyDescent="0.35">
      <c r="F24">
        <v>89</v>
      </c>
      <c r="G24">
        <v>5.9</v>
      </c>
    </row>
    <row r="28" spans="1:13" x14ac:dyDescent="0.35">
      <c r="A28" t="s">
        <v>14</v>
      </c>
      <c r="B28">
        <f>AVERAGE(B3:B27)</f>
        <v>475.36363636363637</v>
      </c>
      <c r="C28">
        <f t="shared" ref="C28:M28" si="0">AVERAGE(C3:C27)</f>
        <v>6.754545454545454</v>
      </c>
      <c r="D28">
        <f t="shared" si="0"/>
        <v>215.57894736842104</v>
      </c>
      <c r="E28">
        <f t="shared" si="0"/>
        <v>6.4015789473684217</v>
      </c>
      <c r="F28">
        <f t="shared" si="0"/>
        <v>75.318181818181813</v>
      </c>
      <c r="G28">
        <f t="shared" si="0"/>
        <v>6.6772727272727259</v>
      </c>
      <c r="H28">
        <f t="shared" si="0"/>
        <v>36.692307692307693</v>
      </c>
      <c r="I28">
        <f t="shared" si="0"/>
        <v>5.6230769230769235</v>
      </c>
      <c r="J28">
        <f t="shared" si="0"/>
        <v>0</v>
      </c>
      <c r="K28">
        <f t="shared" si="0"/>
        <v>0</v>
      </c>
      <c r="L28">
        <f t="shared" si="0"/>
        <v>0</v>
      </c>
      <c r="M28">
        <f t="shared" si="0"/>
        <v>0</v>
      </c>
    </row>
    <row r="29" spans="1:13" x14ac:dyDescent="0.35">
      <c r="A29" t="s">
        <v>15</v>
      </c>
      <c r="B29">
        <f>MEDIAN(B3:B27)</f>
        <v>465</v>
      </c>
      <c r="C29">
        <f t="shared" ref="C29:M29" si="1">MEDIAN(C3:C27)</f>
        <v>6.9</v>
      </c>
      <c r="D29">
        <f t="shared" si="1"/>
        <v>220</v>
      </c>
      <c r="E29">
        <f t="shared" si="1"/>
        <v>6.4</v>
      </c>
      <c r="F29">
        <f t="shared" si="1"/>
        <v>75.5</v>
      </c>
      <c r="G29">
        <f t="shared" si="1"/>
        <v>6.6</v>
      </c>
      <c r="H29">
        <f t="shared" si="1"/>
        <v>38</v>
      </c>
      <c r="I29">
        <f t="shared" si="1"/>
        <v>6</v>
      </c>
      <c r="J29">
        <f t="shared" si="1"/>
        <v>0</v>
      </c>
      <c r="K29">
        <f t="shared" si="1"/>
        <v>0</v>
      </c>
      <c r="L29">
        <f t="shared" si="1"/>
        <v>0</v>
      </c>
      <c r="M29">
        <f t="shared" si="1"/>
        <v>0</v>
      </c>
    </row>
    <row r="30" spans="1:13" x14ac:dyDescent="0.35">
      <c r="A30" t="s">
        <v>16</v>
      </c>
      <c r="B30">
        <f>_xlfn.STDEV.S(B3:B27)</f>
        <v>30.315912413360508</v>
      </c>
      <c r="C30">
        <f t="shared" ref="C30:M30" si="2">_xlfn.STDEV.S(C3:C27)</f>
        <v>0.57682516651692028</v>
      </c>
      <c r="D30">
        <f t="shared" si="2"/>
        <v>12.902694763643083</v>
      </c>
      <c r="E30">
        <f t="shared" si="2"/>
        <v>0.73154526827268884</v>
      </c>
      <c r="F30">
        <f t="shared" si="2"/>
        <v>12.155290298922603</v>
      </c>
      <c r="G30">
        <f t="shared" si="2"/>
        <v>0.88313932362627867</v>
      </c>
      <c r="H30">
        <f t="shared" si="2"/>
        <v>6.6756349933247954</v>
      </c>
      <c r="I30">
        <f t="shared" si="2"/>
        <v>0.94793973626477634</v>
      </c>
      <c r="J30">
        <f t="shared" si="2"/>
        <v>0</v>
      </c>
      <c r="K30">
        <f t="shared" si="2"/>
        <v>0</v>
      </c>
      <c r="L30">
        <f t="shared" si="2"/>
        <v>0</v>
      </c>
      <c r="M30">
        <f t="shared" si="2"/>
        <v>0</v>
      </c>
    </row>
    <row r="32" spans="1:13" x14ac:dyDescent="0.35">
      <c r="B32" s="5">
        <f>B30/B28</f>
        <v>6.3774151185114855E-2</v>
      </c>
      <c r="C32" s="5">
        <f t="shared" ref="C32:I32" si="3">C30/C28</f>
        <v>8.5398073104793054E-2</v>
      </c>
      <c r="D32" s="5">
        <f t="shared" si="3"/>
        <v>5.9851367311820947E-2</v>
      </c>
      <c r="E32" s="5">
        <f t="shared" si="3"/>
        <v>0.1142757551359129</v>
      </c>
      <c r="F32" s="5">
        <f t="shared" si="3"/>
        <v>0.16138586999173041</v>
      </c>
      <c r="G32" s="5">
        <f t="shared" si="3"/>
        <v>0.13226048413735966</v>
      </c>
      <c r="H32" s="5">
        <f t="shared" si="3"/>
        <v>0.18193554489145145</v>
      </c>
      <c r="I32" s="5">
        <f t="shared" si="3"/>
        <v>0.16858025405529536</v>
      </c>
    </row>
    <row r="33" spans="2:8" x14ac:dyDescent="0.35">
      <c r="B33" s="6">
        <f>MAX(B32:C32)</f>
        <v>8.5398073104793054E-2</v>
      </c>
      <c r="D33" s="6">
        <f>MAX(D32:E32)</f>
        <v>0.1142757551359129</v>
      </c>
      <c r="F33" s="6">
        <f>MAX(F32:G32)</f>
        <v>0.16138586999173041</v>
      </c>
      <c r="H33" s="6">
        <f>MAX(H32:I32)</f>
        <v>0.18193554489145145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9"/>
  <sheetViews>
    <sheetView workbookViewId="0">
      <selection activeCell="G29" sqref="G29"/>
    </sheetView>
  </sheetViews>
  <sheetFormatPr defaultRowHeight="14.5" x14ac:dyDescent="0.35"/>
  <sheetData>
    <row r="1" spans="2:18" x14ac:dyDescent="0.35">
      <c r="B1" s="11" t="s">
        <v>8</v>
      </c>
      <c r="C1" s="11"/>
      <c r="D1" s="11" t="s">
        <v>9</v>
      </c>
      <c r="E1" s="11"/>
      <c r="F1" s="11" t="s">
        <v>10</v>
      </c>
      <c r="G1" s="11"/>
      <c r="H1" s="11" t="s">
        <v>11</v>
      </c>
      <c r="I1" s="11"/>
      <c r="J1" s="11" t="s">
        <v>12</v>
      </c>
      <c r="K1" s="11"/>
      <c r="L1" s="11" t="s">
        <v>13</v>
      </c>
      <c r="M1" s="11"/>
      <c r="Q1" t="s">
        <v>6</v>
      </c>
      <c r="R1" t="s">
        <v>7</v>
      </c>
    </row>
    <row r="2" spans="2:18" x14ac:dyDescent="0.35">
      <c r="B2" t="s">
        <v>6</v>
      </c>
      <c r="C2" t="s">
        <v>7</v>
      </c>
      <c r="D2" t="s">
        <v>6</v>
      </c>
      <c r="E2" t="s">
        <v>7</v>
      </c>
      <c r="F2" t="s">
        <v>6</v>
      </c>
      <c r="G2" t="s">
        <v>7</v>
      </c>
      <c r="H2" t="s">
        <v>6</v>
      </c>
      <c r="I2" t="s">
        <v>7</v>
      </c>
      <c r="J2" t="s">
        <v>6</v>
      </c>
      <c r="K2" t="s">
        <v>7</v>
      </c>
      <c r="L2" t="s">
        <v>6</v>
      </c>
      <c r="M2" t="s">
        <v>7</v>
      </c>
      <c r="Q2">
        <f>B24</f>
        <v>498</v>
      </c>
      <c r="R2">
        <f>C24</f>
        <v>12.466666666666667</v>
      </c>
    </row>
    <row r="3" spans="2:18" x14ac:dyDescent="0.35">
      <c r="B3">
        <v>493</v>
      </c>
      <c r="C3">
        <v>16.8</v>
      </c>
      <c r="D3">
        <v>208</v>
      </c>
      <c r="E3">
        <v>22.2</v>
      </c>
      <c r="F3">
        <v>35</v>
      </c>
      <c r="G3">
        <v>13.1</v>
      </c>
      <c r="H3">
        <v>37</v>
      </c>
      <c r="I3">
        <v>5</v>
      </c>
      <c r="J3">
        <v>0</v>
      </c>
      <c r="K3">
        <v>0</v>
      </c>
      <c r="L3">
        <v>0</v>
      </c>
      <c r="M3">
        <v>0</v>
      </c>
      <c r="Q3">
        <f>D24</f>
        <v>202.94117647058823</v>
      </c>
      <c r="R3">
        <f>E24</f>
        <v>13.770588235294118</v>
      </c>
    </row>
    <row r="4" spans="2:18" x14ac:dyDescent="0.35">
      <c r="B4">
        <v>441</v>
      </c>
      <c r="C4">
        <v>12</v>
      </c>
      <c r="D4">
        <v>210</v>
      </c>
      <c r="E4">
        <v>28.6</v>
      </c>
      <c r="F4">
        <v>52</v>
      </c>
      <c r="G4">
        <v>14</v>
      </c>
      <c r="H4">
        <v>31</v>
      </c>
      <c r="I4">
        <v>3.3</v>
      </c>
      <c r="J4">
        <v>0</v>
      </c>
      <c r="K4">
        <v>0</v>
      </c>
      <c r="L4">
        <v>0</v>
      </c>
      <c r="M4">
        <v>0</v>
      </c>
      <c r="Q4">
        <f>F24</f>
        <v>66.909090909090907</v>
      </c>
      <c r="R4">
        <f>G24</f>
        <v>10.390909090909089</v>
      </c>
    </row>
    <row r="5" spans="2:18" x14ac:dyDescent="0.35">
      <c r="B5">
        <v>498</v>
      </c>
      <c r="C5">
        <v>10.3</v>
      </c>
      <c r="D5">
        <v>122</v>
      </c>
      <c r="E5">
        <v>14.5</v>
      </c>
      <c r="F5">
        <v>67</v>
      </c>
      <c r="G5">
        <v>6.1</v>
      </c>
      <c r="H5">
        <v>39</v>
      </c>
      <c r="I5">
        <v>5.7</v>
      </c>
      <c r="Q5">
        <f>H24</f>
        <v>40.368421052631582</v>
      </c>
      <c r="R5">
        <f>I24</f>
        <v>5.5421052631578949</v>
      </c>
    </row>
    <row r="6" spans="2:18" x14ac:dyDescent="0.35">
      <c r="B6">
        <v>516</v>
      </c>
      <c r="C6">
        <v>4.8</v>
      </c>
      <c r="D6">
        <v>201</v>
      </c>
      <c r="E6">
        <v>12.6</v>
      </c>
      <c r="F6">
        <v>44</v>
      </c>
      <c r="G6">
        <v>9.1</v>
      </c>
      <c r="H6">
        <v>28</v>
      </c>
      <c r="I6">
        <v>9.9</v>
      </c>
    </row>
    <row r="7" spans="2:18" x14ac:dyDescent="0.35">
      <c r="B7">
        <v>521</v>
      </c>
      <c r="C7">
        <v>10</v>
      </c>
      <c r="D7">
        <v>202</v>
      </c>
      <c r="E7">
        <v>14.7</v>
      </c>
      <c r="F7">
        <v>30</v>
      </c>
      <c r="G7">
        <v>9.6999999999999993</v>
      </c>
      <c r="H7">
        <v>46</v>
      </c>
      <c r="I7">
        <v>12.4</v>
      </c>
    </row>
    <row r="8" spans="2:18" x14ac:dyDescent="0.35">
      <c r="B8">
        <v>515</v>
      </c>
      <c r="C8">
        <v>10.7</v>
      </c>
      <c r="D8">
        <v>225</v>
      </c>
      <c r="E8">
        <v>15.4</v>
      </c>
      <c r="F8">
        <v>87</v>
      </c>
      <c r="G8">
        <v>8.8000000000000007</v>
      </c>
      <c r="H8">
        <v>23</v>
      </c>
      <c r="I8">
        <v>10.7</v>
      </c>
    </row>
    <row r="9" spans="2:18" x14ac:dyDescent="0.35">
      <c r="B9">
        <v>508</v>
      </c>
      <c r="C9">
        <v>13.2</v>
      </c>
      <c r="D9">
        <v>262</v>
      </c>
      <c r="E9">
        <v>20.8</v>
      </c>
      <c r="F9">
        <v>74</v>
      </c>
      <c r="G9">
        <v>9.6</v>
      </c>
      <c r="H9">
        <v>31</v>
      </c>
      <c r="I9">
        <v>4.9000000000000004</v>
      </c>
    </row>
    <row r="10" spans="2:18" x14ac:dyDescent="0.35">
      <c r="B10">
        <v>482</v>
      </c>
      <c r="C10">
        <v>16.600000000000001</v>
      </c>
      <c r="D10">
        <v>200</v>
      </c>
      <c r="E10">
        <v>11.8</v>
      </c>
      <c r="F10">
        <v>79</v>
      </c>
      <c r="G10">
        <v>7.8</v>
      </c>
      <c r="H10">
        <v>23</v>
      </c>
      <c r="I10">
        <v>3.3</v>
      </c>
    </row>
    <row r="11" spans="2:18" x14ac:dyDescent="0.35">
      <c r="B11">
        <v>508</v>
      </c>
      <c r="C11">
        <v>17.8</v>
      </c>
      <c r="D11">
        <v>213</v>
      </c>
      <c r="E11">
        <v>10</v>
      </c>
      <c r="F11">
        <v>66</v>
      </c>
      <c r="G11">
        <v>11.5</v>
      </c>
      <c r="H11">
        <v>45</v>
      </c>
      <c r="I11">
        <v>8.6999999999999993</v>
      </c>
    </row>
    <row r="12" spans="2:18" x14ac:dyDescent="0.35">
      <c r="D12">
        <v>233</v>
      </c>
      <c r="E12">
        <v>13.1</v>
      </c>
      <c r="F12">
        <v>96</v>
      </c>
      <c r="G12">
        <v>8.1999999999999993</v>
      </c>
      <c r="H12">
        <v>44</v>
      </c>
      <c r="I12">
        <v>4.0999999999999996</v>
      </c>
    </row>
    <row r="13" spans="2:18" x14ac:dyDescent="0.35">
      <c r="D13">
        <v>187</v>
      </c>
      <c r="E13">
        <v>12.2</v>
      </c>
      <c r="F13">
        <v>106</v>
      </c>
      <c r="G13">
        <v>16.399999999999999</v>
      </c>
      <c r="H13">
        <v>51</v>
      </c>
      <c r="I13">
        <v>5.8</v>
      </c>
    </row>
    <row r="14" spans="2:18" x14ac:dyDescent="0.35">
      <c r="D14">
        <v>181</v>
      </c>
      <c r="E14">
        <v>10</v>
      </c>
      <c r="H14">
        <v>50</v>
      </c>
      <c r="I14">
        <v>4.5999999999999996</v>
      </c>
    </row>
    <row r="15" spans="2:18" x14ac:dyDescent="0.35">
      <c r="D15">
        <v>153</v>
      </c>
      <c r="E15">
        <v>4.5</v>
      </c>
      <c r="H15">
        <v>57</v>
      </c>
      <c r="I15">
        <v>5.2</v>
      </c>
    </row>
    <row r="16" spans="2:18" x14ac:dyDescent="0.35">
      <c r="D16">
        <v>234</v>
      </c>
      <c r="E16">
        <v>9.3000000000000007</v>
      </c>
      <c r="H16">
        <v>24</v>
      </c>
      <c r="I16">
        <v>2.4</v>
      </c>
    </row>
    <row r="17" spans="1:13" x14ac:dyDescent="0.35">
      <c r="D17">
        <v>208</v>
      </c>
      <c r="E17">
        <v>9.9</v>
      </c>
      <c r="H17">
        <v>52</v>
      </c>
      <c r="I17">
        <v>4.2</v>
      </c>
    </row>
    <row r="18" spans="1:13" x14ac:dyDescent="0.35">
      <c r="D18">
        <v>181</v>
      </c>
      <c r="E18">
        <v>13.6</v>
      </c>
      <c r="H18">
        <v>52</v>
      </c>
      <c r="I18">
        <v>2.7</v>
      </c>
    </row>
    <row r="19" spans="1:13" x14ac:dyDescent="0.35">
      <c r="D19">
        <v>230</v>
      </c>
      <c r="E19">
        <v>10.9</v>
      </c>
      <c r="H19">
        <v>49</v>
      </c>
      <c r="I19">
        <v>5.4</v>
      </c>
    </row>
    <row r="20" spans="1:13" x14ac:dyDescent="0.35">
      <c r="H20">
        <v>37</v>
      </c>
      <c r="I20">
        <v>2.9</v>
      </c>
    </row>
    <row r="21" spans="1:13" x14ac:dyDescent="0.35">
      <c r="H21">
        <v>48</v>
      </c>
      <c r="I21">
        <v>4.0999999999999996</v>
      </c>
    </row>
    <row r="24" spans="1:13" x14ac:dyDescent="0.35">
      <c r="A24" t="s">
        <v>14</v>
      </c>
      <c r="B24">
        <f>AVERAGE(B3:B23)</f>
        <v>498</v>
      </c>
      <c r="C24">
        <f t="shared" ref="C24:M24" si="0">AVERAGE(C3:C23)</f>
        <v>12.466666666666667</v>
      </c>
      <c r="D24">
        <f t="shared" si="0"/>
        <v>202.94117647058823</v>
      </c>
      <c r="E24">
        <f t="shared" si="0"/>
        <v>13.770588235294118</v>
      </c>
      <c r="F24">
        <f t="shared" si="0"/>
        <v>66.909090909090907</v>
      </c>
      <c r="G24">
        <f t="shared" si="0"/>
        <v>10.390909090909089</v>
      </c>
      <c r="H24">
        <f t="shared" si="0"/>
        <v>40.368421052631582</v>
      </c>
      <c r="I24">
        <f t="shared" si="0"/>
        <v>5.5421052631578949</v>
      </c>
      <c r="J24">
        <f t="shared" si="0"/>
        <v>0</v>
      </c>
      <c r="K24">
        <f t="shared" si="0"/>
        <v>0</v>
      </c>
      <c r="L24">
        <f t="shared" si="0"/>
        <v>0</v>
      </c>
      <c r="M24">
        <f t="shared" si="0"/>
        <v>0</v>
      </c>
    </row>
    <row r="25" spans="1:13" x14ac:dyDescent="0.35">
      <c r="A25" t="s">
        <v>15</v>
      </c>
      <c r="B25">
        <f>MEDIAN(B3:B23)</f>
        <v>508</v>
      </c>
      <c r="C25">
        <f t="shared" ref="C25:M25" si="1">MEDIAN(C3:C23)</f>
        <v>12</v>
      </c>
      <c r="D25">
        <f t="shared" si="1"/>
        <v>208</v>
      </c>
      <c r="E25">
        <f t="shared" si="1"/>
        <v>12.6</v>
      </c>
      <c r="F25">
        <f t="shared" si="1"/>
        <v>67</v>
      </c>
      <c r="G25">
        <f t="shared" si="1"/>
        <v>9.6</v>
      </c>
      <c r="H25">
        <f t="shared" si="1"/>
        <v>44</v>
      </c>
      <c r="I25">
        <f t="shared" si="1"/>
        <v>4.9000000000000004</v>
      </c>
      <c r="J25">
        <f t="shared" si="1"/>
        <v>0</v>
      </c>
      <c r="K25">
        <f t="shared" si="1"/>
        <v>0</v>
      </c>
      <c r="L25">
        <f t="shared" si="1"/>
        <v>0</v>
      </c>
      <c r="M25">
        <f t="shared" si="1"/>
        <v>0</v>
      </c>
    </row>
    <row r="26" spans="1:13" x14ac:dyDescent="0.35">
      <c r="A26" t="s">
        <v>16</v>
      </c>
      <c r="B26">
        <f>_xlfn.STDEV.S(B3:B23)</f>
        <v>24.677925358506133</v>
      </c>
      <c r="C26">
        <f t="shared" ref="C26:M26" si="2">_xlfn.STDEV.S(C3:C23)</f>
        <v>4.1493975466325228</v>
      </c>
      <c r="D26">
        <f t="shared" si="2"/>
        <v>32.646727608282774</v>
      </c>
      <c r="E26">
        <f t="shared" si="2"/>
        <v>5.6469864425508343</v>
      </c>
      <c r="F26">
        <f t="shared" si="2"/>
        <v>24.704066650875699</v>
      </c>
      <c r="G26">
        <f t="shared" si="2"/>
        <v>3.0484273143555751</v>
      </c>
      <c r="H26">
        <f t="shared" si="2"/>
        <v>10.996012036268169</v>
      </c>
      <c r="I26">
        <f t="shared" si="2"/>
        <v>2.841813933520017</v>
      </c>
      <c r="J26">
        <f t="shared" si="2"/>
        <v>0</v>
      </c>
      <c r="K26">
        <f t="shared" si="2"/>
        <v>0</v>
      </c>
      <c r="L26">
        <f t="shared" si="2"/>
        <v>0</v>
      </c>
      <c r="M26">
        <f t="shared" si="2"/>
        <v>0</v>
      </c>
    </row>
    <row r="28" spans="1:13" x14ac:dyDescent="0.35">
      <c r="B28" s="5">
        <f t="shared" ref="B28:I28" si="3">B26/B24</f>
        <v>4.9554066984952072E-2</v>
      </c>
      <c r="C28" s="5">
        <f t="shared" si="3"/>
        <v>0.33283937539833069</v>
      </c>
      <c r="D28" s="5">
        <f t="shared" si="3"/>
        <v>0.16086793314226294</v>
      </c>
      <c r="E28" s="5">
        <f t="shared" si="3"/>
        <v>0.41007590569570346</v>
      </c>
      <c r="F28" s="5">
        <f t="shared" si="3"/>
        <v>0.36921838744515312</v>
      </c>
      <c r="G28" s="5">
        <f t="shared" si="3"/>
        <v>0.29337445719957422</v>
      </c>
      <c r="H28" s="5">
        <f t="shared" si="3"/>
        <v>0.27239143244992853</v>
      </c>
      <c r="I28" s="5">
        <f t="shared" si="3"/>
        <v>0.51276794621918631</v>
      </c>
    </row>
    <row r="29" spans="1:13" x14ac:dyDescent="0.35">
      <c r="B29" s="6">
        <f>MAX(B28:C28)</f>
        <v>0.33283937539833069</v>
      </c>
      <c r="D29" s="6">
        <f>MAX(D28:E28)</f>
        <v>0.41007590569570346</v>
      </c>
      <c r="F29" s="6">
        <f>MAX(F28:G28)</f>
        <v>0.36921838744515312</v>
      </c>
      <c r="H29" s="6">
        <f>MAX(H28:I28)</f>
        <v>0.51276794621918631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4"/>
  <sheetViews>
    <sheetView tabSelected="1" workbookViewId="0">
      <selection activeCell="H24" sqref="H24"/>
    </sheetView>
  </sheetViews>
  <sheetFormatPr defaultRowHeight="14.5" x14ac:dyDescent="0.35"/>
  <sheetData>
    <row r="1" spans="2:18" x14ac:dyDescent="0.35">
      <c r="B1" s="11" t="s">
        <v>8</v>
      </c>
      <c r="C1" s="11"/>
      <c r="D1" s="11" t="s">
        <v>9</v>
      </c>
      <c r="E1" s="11"/>
      <c r="F1" s="11" t="s">
        <v>10</v>
      </c>
      <c r="G1" s="11"/>
      <c r="H1" s="11" t="s">
        <v>11</v>
      </c>
      <c r="I1" s="11"/>
      <c r="J1" s="11" t="s">
        <v>12</v>
      </c>
      <c r="K1" s="11"/>
      <c r="L1" s="11" t="s">
        <v>13</v>
      </c>
      <c r="M1" s="11"/>
      <c r="Q1" t="s">
        <v>6</v>
      </c>
      <c r="R1" t="s">
        <v>7</v>
      </c>
    </row>
    <row r="2" spans="2:18" x14ac:dyDescent="0.35">
      <c r="B2" t="s">
        <v>6</v>
      </c>
      <c r="C2" t="s">
        <v>7</v>
      </c>
      <c r="D2" t="s">
        <v>6</v>
      </c>
      <c r="E2" t="s">
        <v>7</v>
      </c>
      <c r="F2" t="s">
        <v>6</v>
      </c>
      <c r="G2" t="s">
        <v>7</v>
      </c>
      <c r="H2" t="s">
        <v>6</v>
      </c>
      <c r="I2" t="s">
        <v>7</v>
      </c>
      <c r="J2" t="s">
        <v>6</v>
      </c>
      <c r="K2" t="s">
        <v>7</v>
      </c>
      <c r="L2" t="s">
        <v>6</v>
      </c>
      <c r="M2" t="s">
        <v>7</v>
      </c>
      <c r="Q2">
        <f>B33</f>
        <v>505.83333333333331</v>
      </c>
      <c r="R2">
        <f>C33</f>
        <v>16.766666666666666</v>
      </c>
    </row>
    <row r="3" spans="2:18" x14ac:dyDescent="0.35">
      <c r="B3">
        <v>534</v>
      </c>
      <c r="C3">
        <v>19.100000000000001</v>
      </c>
      <c r="D3">
        <v>227</v>
      </c>
      <c r="E3">
        <v>20.3</v>
      </c>
      <c r="F3">
        <v>107</v>
      </c>
      <c r="G3">
        <v>15.3</v>
      </c>
      <c r="H3">
        <v>33</v>
      </c>
      <c r="I3">
        <v>4.5999999999999996</v>
      </c>
      <c r="J3">
        <v>0</v>
      </c>
      <c r="K3">
        <v>0</v>
      </c>
      <c r="L3">
        <v>0</v>
      </c>
      <c r="M3">
        <v>0</v>
      </c>
      <c r="Q3">
        <f>D33</f>
        <v>215.74074074074073</v>
      </c>
      <c r="R3">
        <f>E33</f>
        <v>17.49259259259259</v>
      </c>
    </row>
    <row r="4" spans="2:18" x14ac:dyDescent="0.35">
      <c r="B4">
        <v>515</v>
      </c>
      <c r="C4">
        <v>17.7</v>
      </c>
      <c r="D4">
        <v>193</v>
      </c>
      <c r="E4">
        <v>15.5</v>
      </c>
      <c r="F4">
        <v>77</v>
      </c>
      <c r="G4">
        <v>9.4</v>
      </c>
      <c r="H4">
        <v>45</v>
      </c>
      <c r="I4">
        <v>1.3</v>
      </c>
      <c r="J4">
        <v>0</v>
      </c>
      <c r="K4">
        <v>0</v>
      </c>
      <c r="L4">
        <v>0</v>
      </c>
      <c r="M4">
        <v>0</v>
      </c>
      <c r="Q4">
        <f>F33</f>
        <v>93.34482758620689</v>
      </c>
      <c r="R4">
        <f>G33</f>
        <v>7.9862068965517228</v>
      </c>
    </row>
    <row r="5" spans="2:18" x14ac:dyDescent="0.35">
      <c r="B5">
        <v>505</v>
      </c>
      <c r="C5">
        <v>15.9</v>
      </c>
      <c r="D5">
        <v>229</v>
      </c>
      <c r="E5">
        <v>14.4</v>
      </c>
      <c r="F5">
        <v>100</v>
      </c>
      <c r="G5">
        <v>10.199999999999999</v>
      </c>
      <c r="H5">
        <v>46</v>
      </c>
      <c r="I5">
        <v>1.3</v>
      </c>
      <c r="Q5">
        <f>H33</f>
        <v>38</v>
      </c>
      <c r="R5">
        <f>I33</f>
        <v>4.333333333333333</v>
      </c>
    </row>
    <row r="6" spans="2:18" x14ac:dyDescent="0.35">
      <c r="B6">
        <v>554</v>
      </c>
      <c r="C6">
        <v>16.600000000000001</v>
      </c>
      <c r="D6">
        <v>215</v>
      </c>
      <c r="E6">
        <v>16.8</v>
      </c>
      <c r="F6">
        <v>51</v>
      </c>
      <c r="G6">
        <v>8.5</v>
      </c>
      <c r="H6">
        <v>28</v>
      </c>
      <c r="I6">
        <v>7</v>
      </c>
    </row>
    <row r="7" spans="2:18" x14ac:dyDescent="0.35">
      <c r="B7">
        <v>546</v>
      </c>
      <c r="C7">
        <v>15.3</v>
      </c>
      <c r="D7">
        <v>214</v>
      </c>
      <c r="E7">
        <v>16.100000000000001</v>
      </c>
      <c r="F7">
        <v>84</v>
      </c>
      <c r="G7">
        <v>14.2</v>
      </c>
      <c r="H7">
        <v>47</v>
      </c>
      <c r="I7">
        <v>5.2</v>
      </c>
    </row>
    <row r="8" spans="2:18" x14ac:dyDescent="0.35">
      <c r="B8">
        <v>493</v>
      </c>
      <c r="C8">
        <v>16.2</v>
      </c>
      <c r="D8">
        <v>219</v>
      </c>
      <c r="E8">
        <v>15.8</v>
      </c>
      <c r="F8">
        <v>52</v>
      </c>
      <c r="G8">
        <v>3.9</v>
      </c>
      <c r="H8">
        <v>22</v>
      </c>
      <c r="I8">
        <v>3.1</v>
      </c>
    </row>
    <row r="9" spans="2:18" x14ac:dyDescent="0.35">
      <c r="B9">
        <v>505</v>
      </c>
      <c r="C9">
        <v>17.7</v>
      </c>
      <c r="D9">
        <v>235</v>
      </c>
      <c r="E9">
        <v>17.2</v>
      </c>
      <c r="F9">
        <v>108</v>
      </c>
      <c r="G9">
        <v>9</v>
      </c>
      <c r="H9">
        <v>51</v>
      </c>
      <c r="I9">
        <v>4.7</v>
      </c>
    </row>
    <row r="10" spans="2:18" x14ac:dyDescent="0.35">
      <c r="B10">
        <v>482</v>
      </c>
      <c r="C10">
        <v>15</v>
      </c>
      <c r="D10">
        <v>230</v>
      </c>
      <c r="E10">
        <v>24.1</v>
      </c>
      <c r="F10">
        <v>137</v>
      </c>
      <c r="G10">
        <v>5</v>
      </c>
      <c r="H10">
        <v>46</v>
      </c>
      <c r="I10">
        <v>4.7</v>
      </c>
    </row>
    <row r="11" spans="2:18" x14ac:dyDescent="0.35">
      <c r="B11">
        <v>551</v>
      </c>
      <c r="C11">
        <v>16.7</v>
      </c>
      <c r="D11">
        <v>208</v>
      </c>
      <c r="E11">
        <v>9.1999999999999993</v>
      </c>
      <c r="F11">
        <v>83</v>
      </c>
      <c r="G11">
        <v>3</v>
      </c>
      <c r="H11">
        <v>35</v>
      </c>
      <c r="I11">
        <v>7.3</v>
      </c>
    </row>
    <row r="12" spans="2:18" x14ac:dyDescent="0.35">
      <c r="B12">
        <v>458</v>
      </c>
      <c r="C12">
        <v>18.899999999999999</v>
      </c>
      <c r="D12">
        <v>116</v>
      </c>
      <c r="E12">
        <v>16.2</v>
      </c>
      <c r="F12">
        <v>96</v>
      </c>
      <c r="G12">
        <v>5.5</v>
      </c>
      <c r="H12">
        <v>53</v>
      </c>
      <c r="I12">
        <v>1.3</v>
      </c>
    </row>
    <row r="13" spans="2:18" x14ac:dyDescent="0.35">
      <c r="B13">
        <v>468</v>
      </c>
      <c r="C13">
        <v>19</v>
      </c>
      <c r="D13">
        <v>232</v>
      </c>
      <c r="E13">
        <v>16.899999999999999</v>
      </c>
      <c r="F13">
        <v>108</v>
      </c>
      <c r="G13">
        <v>1.3</v>
      </c>
      <c r="H13">
        <v>38</v>
      </c>
      <c r="I13">
        <v>6.2</v>
      </c>
    </row>
    <row r="14" spans="2:18" x14ac:dyDescent="0.35">
      <c r="B14">
        <v>459</v>
      </c>
      <c r="C14">
        <v>13.1</v>
      </c>
      <c r="D14">
        <v>226</v>
      </c>
      <c r="E14">
        <v>10.5</v>
      </c>
      <c r="F14">
        <v>98</v>
      </c>
      <c r="G14">
        <v>9.5</v>
      </c>
      <c r="H14">
        <v>34</v>
      </c>
      <c r="I14">
        <v>1.6</v>
      </c>
    </row>
    <row r="15" spans="2:18" x14ac:dyDescent="0.35">
      <c r="D15">
        <v>223</v>
      </c>
      <c r="E15">
        <v>20.7</v>
      </c>
      <c r="F15">
        <v>106</v>
      </c>
      <c r="G15">
        <v>10.1</v>
      </c>
      <c r="H15">
        <v>24</v>
      </c>
      <c r="I15">
        <v>6.8</v>
      </c>
    </row>
    <row r="16" spans="2:18" x14ac:dyDescent="0.35">
      <c r="D16">
        <v>216</v>
      </c>
      <c r="E16">
        <v>11.9</v>
      </c>
      <c r="F16">
        <v>95</v>
      </c>
      <c r="G16">
        <v>17.399999999999999</v>
      </c>
      <c r="H16">
        <v>25</v>
      </c>
      <c r="I16">
        <v>2.7</v>
      </c>
    </row>
    <row r="17" spans="4:9" x14ac:dyDescent="0.35">
      <c r="D17">
        <v>260</v>
      </c>
      <c r="E17">
        <v>22.9</v>
      </c>
      <c r="F17">
        <v>104</v>
      </c>
      <c r="G17">
        <v>8.4</v>
      </c>
      <c r="H17">
        <v>29</v>
      </c>
      <c r="I17">
        <v>3.6</v>
      </c>
    </row>
    <row r="18" spans="4:9" x14ac:dyDescent="0.35">
      <c r="D18">
        <v>224</v>
      </c>
      <c r="E18">
        <v>14.3</v>
      </c>
      <c r="F18">
        <v>72</v>
      </c>
      <c r="G18">
        <v>0.1</v>
      </c>
      <c r="H18">
        <v>49</v>
      </c>
      <c r="I18">
        <v>3.3</v>
      </c>
    </row>
    <row r="19" spans="4:9" x14ac:dyDescent="0.35">
      <c r="D19">
        <v>229</v>
      </c>
      <c r="E19">
        <v>23.4</v>
      </c>
      <c r="F19">
        <v>112</v>
      </c>
      <c r="G19">
        <v>1.7</v>
      </c>
      <c r="H19">
        <v>51</v>
      </c>
      <c r="I19">
        <v>9.1999999999999993</v>
      </c>
    </row>
    <row r="20" spans="4:9" x14ac:dyDescent="0.35">
      <c r="D20">
        <v>213</v>
      </c>
      <c r="E20">
        <v>16.8</v>
      </c>
      <c r="F20">
        <v>96</v>
      </c>
      <c r="G20">
        <v>11.3</v>
      </c>
      <c r="H20">
        <v>28</v>
      </c>
      <c r="I20">
        <v>4.0999999999999996</v>
      </c>
    </row>
    <row r="21" spans="4:9" x14ac:dyDescent="0.35">
      <c r="D21">
        <v>210</v>
      </c>
      <c r="E21">
        <v>21.6</v>
      </c>
      <c r="F21">
        <v>52</v>
      </c>
      <c r="G21">
        <v>11.6</v>
      </c>
    </row>
    <row r="22" spans="4:9" x14ac:dyDescent="0.35">
      <c r="D22">
        <v>195</v>
      </c>
      <c r="E22">
        <v>15</v>
      </c>
      <c r="F22">
        <v>93</v>
      </c>
      <c r="G22">
        <v>5.8</v>
      </c>
    </row>
    <row r="23" spans="4:9" x14ac:dyDescent="0.35">
      <c r="D23">
        <v>229</v>
      </c>
      <c r="E23">
        <v>17.399999999999999</v>
      </c>
      <c r="F23">
        <v>101</v>
      </c>
      <c r="G23">
        <v>6.6</v>
      </c>
    </row>
    <row r="24" spans="4:9" x14ac:dyDescent="0.35">
      <c r="D24">
        <v>230</v>
      </c>
      <c r="E24">
        <v>19.2</v>
      </c>
      <c r="F24">
        <v>101</v>
      </c>
      <c r="G24">
        <v>10.6</v>
      </c>
    </row>
    <row r="25" spans="4:9" x14ac:dyDescent="0.35">
      <c r="D25">
        <v>209</v>
      </c>
      <c r="E25">
        <v>18.7</v>
      </c>
      <c r="F25">
        <v>111</v>
      </c>
      <c r="G25">
        <v>5.9</v>
      </c>
    </row>
    <row r="26" spans="4:9" x14ac:dyDescent="0.35">
      <c r="D26">
        <v>218</v>
      </c>
      <c r="E26">
        <v>15.8</v>
      </c>
      <c r="F26">
        <v>101</v>
      </c>
      <c r="G26">
        <v>7.9</v>
      </c>
    </row>
    <row r="27" spans="4:9" x14ac:dyDescent="0.35">
      <c r="D27">
        <v>241</v>
      </c>
      <c r="E27">
        <v>24.3</v>
      </c>
      <c r="F27">
        <v>71</v>
      </c>
      <c r="G27">
        <v>9.6999999999999993</v>
      </c>
    </row>
    <row r="28" spans="4:9" x14ac:dyDescent="0.35">
      <c r="D28">
        <v>216</v>
      </c>
      <c r="E28">
        <v>18.100000000000001</v>
      </c>
      <c r="F28">
        <v>102</v>
      </c>
      <c r="G28">
        <v>10.199999999999999</v>
      </c>
    </row>
    <row r="29" spans="4:9" x14ac:dyDescent="0.35">
      <c r="D29">
        <v>168</v>
      </c>
      <c r="E29">
        <v>19.2</v>
      </c>
      <c r="F29">
        <v>125</v>
      </c>
      <c r="G29">
        <v>9.9</v>
      </c>
    </row>
    <row r="30" spans="4:9" x14ac:dyDescent="0.35">
      <c r="F30">
        <v>79</v>
      </c>
      <c r="G30">
        <v>6.7</v>
      </c>
    </row>
    <row r="31" spans="4:9" x14ac:dyDescent="0.35">
      <c r="F31">
        <v>85</v>
      </c>
      <c r="G31">
        <v>2.9</v>
      </c>
    </row>
    <row r="33" spans="1:13" x14ac:dyDescent="0.35">
      <c r="A33" t="s">
        <v>14</v>
      </c>
      <c r="B33">
        <f>AVERAGE(B3:B32)</f>
        <v>505.83333333333331</v>
      </c>
      <c r="C33">
        <f t="shared" ref="C33:M33" si="0">AVERAGE(C3:C32)</f>
        <v>16.766666666666666</v>
      </c>
      <c r="D33">
        <f t="shared" si="0"/>
        <v>215.74074074074073</v>
      </c>
      <c r="E33">
        <f>AVERAGE(E3:E32)</f>
        <v>17.49259259259259</v>
      </c>
      <c r="F33">
        <f t="shared" si="0"/>
        <v>93.34482758620689</v>
      </c>
      <c r="G33">
        <f t="shared" si="0"/>
        <v>7.9862068965517228</v>
      </c>
      <c r="H33">
        <f t="shared" si="0"/>
        <v>38</v>
      </c>
      <c r="I33">
        <f t="shared" si="0"/>
        <v>4.333333333333333</v>
      </c>
      <c r="J33">
        <f t="shared" si="0"/>
        <v>0</v>
      </c>
      <c r="K33">
        <f t="shared" si="0"/>
        <v>0</v>
      </c>
      <c r="L33">
        <f t="shared" si="0"/>
        <v>0</v>
      </c>
      <c r="M33">
        <f t="shared" si="0"/>
        <v>0</v>
      </c>
    </row>
    <row r="34" spans="1:13" x14ac:dyDescent="0.35">
      <c r="A34" t="s">
        <v>15</v>
      </c>
      <c r="B34">
        <f>MEDIAN(B3:B32)</f>
        <v>505</v>
      </c>
      <c r="C34">
        <f t="shared" ref="C34:M34" si="1">MEDIAN(C3:C32)</f>
        <v>16.649999999999999</v>
      </c>
      <c r="D34">
        <f t="shared" si="1"/>
        <v>219</v>
      </c>
      <c r="E34">
        <f>MEDIAN(E3:E32)</f>
        <v>16.899999999999999</v>
      </c>
      <c r="F34">
        <f t="shared" si="1"/>
        <v>98</v>
      </c>
      <c r="G34">
        <f t="shared" si="1"/>
        <v>8.5</v>
      </c>
      <c r="H34">
        <f t="shared" si="1"/>
        <v>36.5</v>
      </c>
      <c r="I34">
        <f t="shared" si="1"/>
        <v>4.3499999999999996</v>
      </c>
      <c r="J34">
        <f t="shared" si="1"/>
        <v>0</v>
      </c>
      <c r="K34">
        <f t="shared" si="1"/>
        <v>0</v>
      </c>
      <c r="L34">
        <f t="shared" si="1"/>
        <v>0</v>
      </c>
      <c r="M34">
        <f t="shared" si="1"/>
        <v>0</v>
      </c>
    </row>
    <row r="35" spans="1:13" x14ac:dyDescent="0.35">
      <c r="A35" t="s">
        <v>16</v>
      </c>
      <c r="B35">
        <f>_xlfn.STDEV.S(B3:B32)</f>
        <v>35.029424860545539</v>
      </c>
      <c r="C35">
        <f t="shared" ref="C35:M35" si="2">_xlfn.STDEV.S(C3:C32)</f>
        <v>1.8227518323744243</v>
      </c>
      <c r="D35">
        <f t="shared" si="2"/>
        <v>26.208619534262716</v>
      </c>
      <c r="E35">
        <f>_xlfn.STDEV.S(E3:E32)</f>
        <v>3.8553585013315237</v>
      </c>
      <c r="F35">
        <f t="shared" si="2"/>
        <v>20.436794307727304</v>
      </c>
      <c r="G35">
        <f t="shared" si="2"/>
        <v>4.1398519761262573</v>
      </c>
      <c r="H35">
        <f t="shared" si="2"/>
        <v>10.555177151800075</v>
      </c>
      <c r="I35">
        <f t="shared" si="2"/>
        <v>2.31592949196747</v>
      </c>
      <c r="J35">
        <f t="shared" si="2"/>
        <v>0</v>
      </c>
      <c r="K35">
        <f t="shared" si="2"/>
        <v>0</v>
      </c>
      <c r="L35">
        <f t="shared" si="2"/>
        <v>0</v>
      </c>
      <c r="M35">
        <f t="shared" si="2"/>
        <v>0</v>
      </c>
    </row>
    <row r="37" spans="1:13" x14ac:dyDescent="0.35">
      <c r="B37" s="5">
        <f t="shared" ref="B37:I37" si="3">B35/B33</f>
        <v>6.9250922294323974E-2</v>
      </c>
      <c r="C37" s="5">
        <f t="shared" si="3"/>
        <v>0.10871283294479668</v>
      </c>
      <c r="D37" s="5">
        <f t="shared" si="3"/>
        <v>0.12148201329186152</v>
      </c>
      <c r="E37" s="5">
        <f t="shared" si="3"/>
        <v>0.2203994908658716</v>
      </c>
      <c r="F37" s="5">
        <f t="shared" si="3"/>
        <v>0.21893869040417135</v>
      </c>
      <c r="G37" s="5">
        <f t="shared" si="3"/>
        <v>0.51837524744240704</v>
      </c>
      <c r="H37" s="5">
        <f t="shared" si="3"/>
        <v>0.2777678197842125</v>
      </c>
      <c r="I37" s="5">
        <f t="shared" si="3"/>
        <v>0.53444526737710851</v>
      </c>
    </row>
    <row r="38" spans="1:13" x14ac:dyDescent="0.35">
      <c r="B38" s="6">
        <f>MAX(B37:C37)</f>
        <v>0.10871283294479668</v>
      </c>
      <c r="D38" s="6">
        <f>MAX(D37:E37)</f>
        <v>0.2203994908658716</v>
      </c>
      <c r="F38" s="6">
        <f>MAX(F37:G37)</f>
        <v>0.51837524744240704</v>
      </c>
      <c r="H38" s="6">
        <f>MAX(H37:I37)</f>
        <v>0.53444526737710851</v>
      </c>
    </row>
    <row r="43" spans="1:13" x14ac:dyDescent="0.35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35">
      <c r="B44" s="6"/>
      <c r="D44" s="6"/>
      <c r="F44" s="6"/>
      <c r="H44" s="6"/>
      <c r="J44" s="6"/>
      <c r="L44" s="6"/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6 micron depth</vt:lpstr>
      <vt:lpstr>12 micron depth</vt:lpstr>
      <vt:lpstr>18 micron depth</vt:lpstr>
    </vt:vector>
  </TitlesOfParts>
  <Company>Monash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Browne</dc:creator>
  <cp:lastModifiedBy>Christine Browne</cp:lastModifiedBy>
  <cp:lastPrinted>2019-05-20T02:18:35Z</cp:lastPrinted>
  <dcterms:created xsi:type="dcterms:W3CDTF">2019-05-17T00:26:33Z</dcterms:created>
  <dcterms:modified xsi:type="dcterms:W3CDTF">2020-12-07T05:26:16Z</dcterms:modified>
</cp:coreProperties>
</file>