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allum\CHMP7_Paper\Figshare\Fig2\"/>
    </mc:Choice>
  </mc:AlternateContent>
  <xr:revisionPtr revIDLastSave="0" documentId="13_ncr:1_{CEC99A25-6E7B-441C-8844-488A8F3C03EC}" xr6:coauthVersionLast="36" xr6:coauthVersionMax="36" xr10:uidLastSave="{00000000-0000-0000-0000-000000000000}"/>
  <bookViews>
    <workbookView xWindow="0" yWindow="0" windowWidth="19200" windowHeight="6930" xr2:uid="{BB87E8CA-9E81-436D-9B81-FCEDA19622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C50" i="1"/>
  <c r="C49" i="1"/>
  <c r="C48" i="1"/>
  <c r="C47" i="1"/>
  <c r="C46" i="1"/>
  <c r="C45" i="1"/>
  <c r="C44" i="1"/>
  <c r="C43" i="1"/>
  <c r="C42" i="1"/>
  <c r="AU41" i="1"/>
  <c r="AH41" i="1"/>
  <c r="U41" i="1"/>
  <c r="F41" i="1"/>
  <c r="AU40" i="1"/>
  <c r="AH40" i="1"/>
  <c r="U40" i="1"/>
  <c r="F40" i="1"/>
  <c r="AU39" i="1"/>
  <c r="AH39" i="1"/>
  <c r="U39" i="1"/>
  <c r="F39" i="1"/>
  <c r="AU38" i="1"/>
  <c r="BB38" i="1" s="1"/>
  <c r="X38" i="1"/>
  <c r="V38" i="1"/>
  <c r="AC38" i="1" s="1"/>
  <c r="AE38" i="1" s="1"/>
  <c r="AF38" i="1" s="1"/>
  <c r="U38" i="1"/>
  <c r="AA38" i="1" s="1"/>
  <c r="M38" i="1"/>
  <c r="L38" i="1"/>
  <c r="J38" i="1"/>
  <c r="F38" i="1"/>
  <c r="H38" i="1" s="1"/>
  <c r="AU37" i="1"/>
  <c r="AH37" i="1"/>
  <c r="U37" i="1"/>
  <c r="F37" i="1"/>
  <c r="AU36" i="1"/>
  <c r="AH36" i="1"/>
  <c r="U36" i="1"/>
  <c r="F36" i="1"/>
  <c r="BA35" i="1"/>
  <c r="AU35" i="1"/>
  <c r="V35" i="1"/>
  <c r="AC35" i="1" s="1"/>
  <c r="AE35" i="1" s="1"/>
  <c r="U35" i="1"/>
  <c r="AA35" i="1" s="1"/>
  <c r="Q35" i="1"/>
  <c r="R35" i="1" s="1"/>
  <c r="O35" i="1"/>
  <c r="AH35" i="1" s="1"/>
  <c r="M35" i="1"/>
  <c r="L35" i="1"/>
  <c r="J35" i="1"/>
  <c r="H35" i="1"/>
  <c r="N35" i="1" s="1"/>
  <c r="P35" i="1" s="1"/>
  <c r="F35" i="1"/>
  <c r="AU34" i="1"/>
  <c r="AH34" i="1"/>
  <c r="U34" i="1"/>
  <c r="F34" i="1"/>
  <c r="AU33" i="1"/>
  <c r="AH33" i="1"/>
  <c r="U33" i="1"/>
  <c r="F33" i="1"/>
  <c r="AU32" i="1"/>
  <c r="BB32" i="1" s="1"/>
  <c r="U32" i="1"/>
  <c r="M32" i="1"/>
  <c r="F32" i="1"/>
  <c r="H32" i="1" s="1"/>
  <c r="AU31" i="1"/>
  <c r="AH31" i="1"/>
  <c r="U31" i="1"/>
  <c r="F31" i="1"/>
  <c r="AU30" i="1"/>
  <c r="AH30" i="1"/>
  <c r="U30" i="1"/>
  <c r="F30" i="1"/>
  <c r="AU29" i="1"/>
  <c r="AH29" i="1"/>
  <c r="U29" i="1"/>
  <c r="F29" i="1"/>
  <c r="H28" i="1" s="1"/>
  <c r="BA28" i="1"/>
  <c r="AU28" i="1"/>
  <c r="BB28" i="1" s="1"/>
  <c r="Z28" i="1"/>
  <c r="V28" i="1"/>
  <c r="U28" i="1"/>
  <c r="M28" i="1"/>
  <c r="L28" i="1"/>
  <c r="F28" i="1"/>
  <c r="AU27" i="1"/>
  <c r="AH27" i="1"/>
  <c r="U27" i="1"/>
  <c r="F27" i="1"/>
  <c r="AU26" i="1"/>
  <c r="AH26" i="1"/>
  <c r="U26" i="1"/>
  <c r="V25" i="1" s="1"/>
  <c r="F26" i="1"/>
  <c r="AV25" i="1"/>
  <c r="AU25" i="1"/>
  <c r="BB25" i="1" s="1"/>
  <c r="U25" i="1"/>
  <c r="AA25" i="1" s="1"/>
  <c r="M25" i="1"/>
  <c r="L25" i="1"/>
  <c r="J25" i="1"/>
  <c r="F25" i="1"/>
  <c r="H25" i="1" s="1"/>
  <c r="AU24" i="1"/>
  <c r="AH24" i="1"/>
  <c r="U24" i="1"/>
  <c r="F24" i="1"/>
  <c r="AU23" i="1"/>
  <c r="AH23" i="1"/>
  <c r="U23" i="1"/>
  <c r="F23" i="1"/>
  <c r="BC22" i="1"/>
  <c r="BE22" i="1" s="1"/>
  <c r="BB22" i="1"/>
  <c r="AY22" i="1"/>
  <c r="AU22" i="1"/>
  <c r="AV22" i="1" s="1"/>
  <c r="AA22" i="1"/>
  <c r="U22" i="1"/>
  <c r="O22" i="1"/>
  <c r="M22" i="1"/>
  <c r="J22" i="1"/>
  <c r="H22" i="1"/>
  <c r="N22" i="1" s="1"/>
  <c r="P22" i="1" s="1"/>
  <c r="F22" i="1"/>
  <c r="AU21" i="1"/>
  <c r="AH21" i="1"/>
  <c r="U21" i="1"/>
  <c r="F21" i="1"/>
  <c r="AU20" i="1"/>
  <c r="AH20" i="1"/>
  <c r="U20" i="1"/>
  <c r="F20" i="1"/>
  <c r="AU19" i="1"/>
  <c r="AH19" i="1"/>
  <c r="U19" i="1"/>
  <c r="V18" i="1" s="1"/>
  <c r="AB18" i="1" s="1"/>
  <c r="AD18" i="1" s="1"/>
  <c r="AG18" i="1" s="1"/>
  <c r="F19" i="1"/>
  <c r="BB18" i="1"/>
  <c r="AV18" i="1"/>
  <c r="AU18" i="1"/>
  <c r="Z18" i="1"/>
  <c r="X18" i="1"/>
  <c r="U18" i="1"/>
  <c r="AA18" i="1" s="1"/>
  <c r="M18" i="1"/>
  <c r="L18" i="1"/>
  <c r="H18" i="1"/>
  <c r="O18" i="1" s="1"/>
  <c r="F18" i="1"/>
  <c r="AU17" i="1"/>
  <c r="AH17" i="1"/>
  <c r="U17" i="1"/>
  <c r="F17" i="1"/>
  <c r="AU16" i="1"/>
  <c r="AH16" i="1"/>
  <c r="U16" i="1"/>
  <c r="V15" i="1" s="1"/>
  <c r="F16" i="1"/>
  <c r="AV15" i="1"/>
  <c r="AU15" i="1"/>
  <c r="BB15" i="1" s="1"/>
  <c r="U15" i="1"/>
  <c r="M15" i="1"/>
  <c r="L15" i="1"/>
  <c r="F15" i="1"/>
  <c r="H15" i="1" s="1"/>
  <c r="AU14" i="1"/>
  <c r="AH14" i="1"/>
  <c r="U14" i="1"/>
  <c r="F14" i="1"/>
  <c r="AU13" i="1"/>
  <c r="AH13" i="1"/>
  <c r="U13" i="1"/>
  <c r="Z15" i="1" s="1"/>
  <c r="F13" i="1"/>
  <c r="BB12" i="1"/>
  <c r="BC12" i="1" s="1"/>
  <c r="BE12" i="1" s="1"/>
  <c r="AU12" i="1"/>
  <c r="AV12" i="1" s="1"/>
  <c r="AA12" i="1"/>
  <c r="U12" i="1"/>
  <c r="M12" i="1"/>
  <c r="F12" i="1"/>
  <c r="H12" i="1" s="1"/>
  <c r="O12" i="1" s="1"/>
  <c r="Q12" i="1" s="1"/>
  <c r="AU11" i="1"/>
  <c r="AH11" i="1"/>
  <c r="U11" i="1"/>
  <c r="F11" i="1"/>
  <c r="AU10" i="1"/>
  <c r="AX10" i="1" s="1"/>
  <c r="AH10" i="1"/>
  <c r="AN8" i="1" s="1"/>
  <c r="U10" i="1"/>
  <c r="F10" i="1"/>
  <c r="AU9" i="1"/>
  <c r="AV8" i="1" s="1"/>
  <c r="AH9" i="1"/>
  <c r="U9" i="1"/>
  <c r="F9" i="1"/>
  <c r="AU8" i="1"/>
  <c r="AI8" i="1"/>
  <c r="AO8" i="1" s="1"/>
  <c r="AQ8" i="1" s="1"/>
  <c r="AH8" i="1"/>
  <c r="AA8" i="1"/>
  <c r="V8" i="1"/>
  <c r="AC8" i="1" s="1"/>
  <c r="AE8" i="1" s="1"/>
  <c r="U8" i="1"/>
  <c r="M8" i="1"/>
  <c r="H8" i="1"/>
  <c r="O8" i="1" s="1"/>
  <c r="Q8" i="1" s="1"/>
  <c r="F8" i="1"/>
  <c r="AX7" i="1"/>
  <c r="AU7" i="1"/>
  <c r="AH7" i="1"/>
  <c r="U7" i="1"/>
  <c r="F7" i="1"/>
  <c r="AU6" i="1"/>
  <c r="AX6" i="1" s="1"/>
  <c r="AH6" i="1"/>
  <c r="U6" i="1"/>
  <c r="F6" i="1"/>
  <c r="BB5" i="1"/>
  <c r="AV5" i="1"/>
  <c r="BD5" i="1" s="1"/>
  <c r="BF5" i="1" s="1"/>
  <c r="AU5" i="1"/>
  <c r="AX5" i="1" s="1"/>
  <c r="AH5" i="1"/>
  <c r="AI5" i="1" s="1"/>
  <c r="Z5" i="1"/>
  <c r="V5" i="1"/>
  <c r="U5" i="1"/>
  <c r="AA5" i="1" s="1"/>
  <c r="M5" i="1"/>
  <c r="H5" i="1"/>
  <c r="O5" i="1" s="1"/>
  <c r="Q5" i="1" s="1"/>
  <c r="F5" i="1"/>
  <c r="AX4" i="1"/>
  <c r="AU4" i="1"/>
  <c r="AH4" i="1"/>
  <c r="U4" i="1"/>
  <c r="F4" i="1"/>
  <c r="AU3" i="1"/>
  <c r="AX3" i="1" s="1"/>
  <c r="AH3" i="1"/>
  <c r="U3" i="1"/>
  <c r="F3" i="1"/>
  <c r="AX2" i="1"/>
  <c r="AU2" i="1"/>
  <c r="AH2" i="1"/>
  <c r="AM8" i="1" s="1"/>
  <c r="U2" i="1"/>
  <c r="Z8" i="1" s="1"/>
  <c r="F2" i="1"/>
  <c r="L8" i="1" s="1"/>
  <c r="X15" i="1" l="1"/>
  <c r="AH18" i="1"/>
  <c r="Q18" i="1"/>
  <c r="AC25" i="1"/>
  <c r="AE25" i="1" s="1"/>
  <c r="AF25" i="1" s="1"/>
  <c r="AB25" i="1"/>
  <c r="AD25" i="1" s="1"/>
  <c r="X25" i="1"/>
  <c r="AI35" i="1"/>
  <c r="AN35" i="1"/>
  <c r="AK5" i="1"/>
  <c r="O15" i="1"/>
  <c r="J15" i="1"/>
  <c r="S15" i="1" s="1"/>
  <c r="N15" i="1"/>
  <c r="P15" i="1" s="1"/>
  <c r="S35" i="1"/>
  <c r="AY8" i="1"/>
  <c r="AB5" i="1"/>
  <c r="AD5" i="1" s="1"/>
  <c r="O28" i="1"/>
  <c r="J28" i="1"/>
  <c r="N28" i="1"/>
  <c r="P28" i="1" s="1"/>
  <c r="J32" i="1"/>
  <c r="S32" i="1" s="1"/>
  <c r="O32" i="1"/>
  <c r="N32" i="1"/>
  <c r="P32" i="1" s="1"/>
  <c r="S22" i="1"/>
  <c r="BD25" i="1"/>
  <c r="BF25" i="1" s="1"/>
  <c r="AY25" i="1"/>
  <c r="V32" i="1"/>
  <c r="Z38" i="1"/>
  <c r="AA32" i="1"/>
  <c r="Z35" i="1"/>
  <c r="N8" i="1"/>
  <c r="P8" i="1" s="1"/>
  <c r="BD15" i="1"/>
  <c r="BF15" i="1" s="1"/>
  <c r="AY15" i="1"/>
  <c r="BD18" i="1"/>
  <c r="BF18" i="1" s="1"/>
  <c r="AY18" i="1"/>
  <c r="BH18" i="1" s="1"/>
  <c r="BC18" i="1"/>
  <c r="BE18" i="1" s="1"/>
  <c r="H2" i="1"/>
  <c r="AA2" i="1"/>
  <c r="AI2" i="1"/>
  <c r="J5" i="1"/>
  <c r="N5" i="1"/>
  <c r="P5" i="1" s="1"/>
  <c r="AM5" i="1"/>
  <c r="J8" i="1"/>
  <c r="AK8" i="1"/>
  <c r="AP8" i="1"/>
  <c r="AR8" i="1" s="1"/>
  <c r="AS8" i="1" s="1"/>
  <c r="AX9" i="1"/>
  <c r="N12" i="1"/>
  <c r="P12" i="1" s="1"/>
  <c r="BD12" i="1"/>
  <c r="BF12" i="1" s="1"/>
  <c r="AY12" i="1"/>
  <c r="BH12" i="1" s="1"/>
  <c r="BA15" i="1"/>
  <c r="BA18" i="1"/>
  <c r="V22" i="1"/>
  <c r="Z25" i="1"/>
  <c r="BC5" i="1"/>
  <c r="BE5" i="1" s="1"/>
  <c r="AY5" i="1"/>
  <c r="BA8" i="1"/>
  <c r="AN5" i="1"/>
  <c r="AO5" i="1" s="1"/>
  <c r="AQ5" i="1" s="1"/>
  <c r="AB8" i="1"/>
  <c r="AD8" i="1" s="1"/>
  <c r="BC15" i="1"/>
  <c r="BE15" i="1" s="1"/>
  <c r="N18" i="1"/>
  <c r="P18" i="1" s="1"/>
  <c r="Q22" i="1"/>
  <c r="R22" i="1" s="1"/>
  <c r="AH22" i="1"/>
  <c r="BH22" i="1"/>
  <c r="BC25" i="1"/>
  <c r="BE25" i="1" s="1"/>
  <c r="BB2" i="1"/>
  <c r="AC5" i="1"/>
  <c r="AE5" i="1" s="1"/>
  <c r="M2" i="1"/>
  <c r="V2" i="1"/>
  <c r="AN2" i="1"/>
  <c r="AV2" i="1"/>
  <c r="L5" i="1"/>
  <c r="X5" i="1"/>
  <c r="BA5" i="1"/>
  <c r="X8" i="1"/>
  <c r="J12" i="1"/>
  <c r="S12" i="1" s="1"/>
  <c r="AH12" i="1"/>
  <c r="J18" i="1"/>
  <c r="S18" i="1" s="1"/>
  <c r="AC18" i="1"/>
  <c r="AE18" i="1" s="1"/>
  <c r="AF18" i="1" s="1"/>
  <c r="N25" i="1"/>
  <c r="P25" i="1" s="1"/>
  <c r="S25" i="1" s="1"/>
  <c r="O25" i="1"/>
  <c r="X28" i="1"/>
  <c r="AV28" i="1"/>
  <c r="BA38" i="1"/>
  <c r="AV32" i="1"/>
  <c r="X35" i="1"/>
  <c r="AG35" i="1" s="1"/>
  <c r="AB35" i="1"/>
  <c r="AD35" i="1" s="1"/>
  <c r="AV35" i="1"/>
  <c r="BB35" i="1"/>
  <c r="N38" i="1"/>
  <c r="P38" i="1" s="1"/>
  <c r="S38" i="1" s="1"/>
  <c r="O38" i="1"/>
  <c r="BB8" i="1"/>
  <c r="BD8" i="1" s="1"/>
  <c r="BF8" i="1" s="1"/>
  <c r="BG8" i="1" s="1"/>
  <c r="AX8" i="1"/>
  <c r="V12" i="1"/>
  <c r="AA15" i="1"/>
  <c r="AB15" i="1" s="1"/>
  <c r="AD15" i="1" s="1"/>
  <c r="BD22" i="1"/>
  <c r="BF22" i="1" s="1"/>
  <c r="BG22" i="1" s="1"/>
  <c r="BA25" i="1"/>
  <c r="AA28" i="1"/>
  <c r="AB28" i="1" s="1"/>
  <c r="AD28" i="1" s="1"/>
  <c r="AB38" i="1"/>
  <c r="AD38" i="1" s="1"/>
  <c r="AG38" i="1" s="1"/>
  <c r="AV38" i="1"/>
  <c r="BD35" i="1" l="1"/>
  <c r="BF35" i="1" s="1"/>
  <c r="AY35" i="1"/>
  <c r="BC35" i="1"/>
  <c r="BE35" i="1" s="1"/>
  <c r="AH38" i="1"/>
  <c r="Q38" i="1"/>
  <c r="R38" i="1" s="1"/>
  <c r="BD28" i="1"/>
  <c r="BF28" i="1" s="1"/>
  <c r="BG28" i="1" s="1"/>
  <c r="AY28" i="1"/>
  <c r="BC28" i="1"/>
  <c r="BE28" i="1" s="1"/>
  <c r="AG8" i="1"/>
  <c r="BC2" i="1"/>
  <c r="BE2" i="1" s="1"/>
  <c r="BD2" i="1"/>
  <c r="BF2" i="1" s="1"/>
  <c r="BG2" i="1" s="1"/>
  <c r="AY2" i="1"/>
  <c r="AF5" i="1"/>
  <c r="AZ5" i="1"/>
  <c r="BH5" i="1"/>
  <c r="S8" i="1"/>
  <c r="AK2" i="1"/>
  <c r="AO2" i="1"/>
  <c r="AQ2" i="1" s="1"/>
  <c r="AP2" i="1"/>
  <c r="AR2" i="1" s="1"/>
  <c r="Q32" i="1"/>
  <c r="R32" i="1" s="1"/>
  <c r="AH32" i="1"/>
  <c r="Q28" i="1"/>
  <c r="R28" i="1" s="1"/>
  <c r="AH28" i="1"/>
  <c r="BG5" i="1"/>
  <c r="AZ8" i="1"/>
  <c r="AP5" i="1"/>
  <c r="AR5" i="1" s="1"/>
  <c r="AS5" i="1" s="1"/>
  <c r="AG15" i="1"/>
  <c r="BD38" i="1"/>
  <c r="BF38" i="1" s="1"/>
  <c r="BG38" i="1" s="1"/>
  <c r="AY38" i="1"/>
  <c r="BH38" i="1" s="1"/>
  <c r="BC38" i="1"/>
  <c r="BE38" i="1" s="1"/>
  <c r="AC12" i="1"/>
  <c r="AE12" i="1" s="1"/>
  <c r="X12" i="1"/>
  <c r="AG12" i="1" s="1"/>
  <c r="AB12" i="1"/>
  <c r="AD12" i="1" s="1"/>
  <c r="AG28" i="1"/>
  <c r="AN22" i="1"/>
  <c r="AM25" i="1"/>
  <c r="AI22" i="1"/>
  <c r="AM28" i="1"/>
  <c r="BG18" i="1"/>
  <c r="AC32" i="1"/>
  <c r="AE32" i="1" s="1"/>
  <c r="AF32" i="1" s="1"/>
  <c r="AB32" i="1"/>
  <c r="AD32" i="1" s="1"/>
  <c r="X32" i="1"/>
  <c r="AC28" i="1"/>
  <c r="AE28" i="1" s="1"/>
  <c r="AF28" i="1" s="1"/>
  <c r="AF8" i="1"/>
  <c r="Q15" i="1"/>
  <c r="R15" i="1" s="1"/>
  <c r="AH15" i="1"/>
  <c r="AC15" i="1"/>
  <c r="AE15" i="1" s="1"/>
  <c r="AF15" i="1" s="1"/>
  <c r="BD32" i="1"/>
  <c r="BF32" i="1" s="1"/>
  <c r="BG32" i="1" s="1"/>
  <c r="BC32" i="1"/>
  <c r="BE32" i="1" s="1"/>
  <c r="AY32" i="1"/>
  <c r="AH25" i="1"/>
  <c r="Q25" i="1"/>
  <c r="R25" i="1" s="1"/>
  <c r="AN12" i="1"/>
  <c r="AI12" i="1"/>
  <c r="AM15" i="1"/>
  <c r="AG5" i="1"/>
  <c r="AC2" i="1"/>
  <c r="AE2" i="1" s="1"/>
  <c r="AB2" i="1"/>
  <c r="AD2" i="1" s="1"/>
  <c r="X2" i="1"/>
  <c r="AG2" i="1" s="1"/>
  <c r="N2" i="1"/>
  <c r="P2" i="1" s="1"/>
  <c r="J2" i="1"/>
  <c r="O2" i="1"/>
  <c r="Q2" i="1" s="1"/>
  <c r="R2" i="1" s="1"/>
  <c r="BH15" i="1"/>
  <c r="BH25" i="1"/>
  <c r="AF35" i="1"/>
  <c r="R12" i="1"/>
  <c r="BC8" i="1"/>
  <c r="BE8" i="1" s="1"/>
  <c r="BH8" i="1" s="1"/>
  <c r="AT5" i="1"/>
  <c r="AL5" i="1"/>
  <c r="AO35" i="1"/>
  <c r="AQ35" i="1" s="1"/>
  <c r="AK35" i="1"/>
  <c r="AT35" i="1" s="1"/>
  <c r="AP35" i="1"/>
  <c r="AR35" i="1" s="1"/>
  <c r="R18" i="1"/>
  <c r="AC22" i="1"/>
  <c r="AE22" i="1" s="1"/>
  <c r="AF22" i="1" s="1"/>
  <c r="AB22" i="1"/>
  <c r="AD22" i="1" s="1"/>
  <c r="X22" i="1"/>
  <c r="BG12" i="1"/>
  <c r="AL8" i="1"/>
  <c r="AT8" i="1"/>
  <c r="S5" i="1"/>
  <c r="K5" i="1"/>
  <c r="BG15" i="1"/>
  <c r="BG25" i="1"/>
  <c r="S28" i="1"/>
  <c r="R8" i="1"/>
  <c r="AG25" i="1"/>
  <c r="AI18" i="1"/>
  <c r="AN18" i="1"/>
  <c r="AM18" i="1"/>
  <c r="R5" i="1"/>
  <c r="AO18" i="1" l="1"/>
  <c r="AQ18" i="1" s="1"/>
  <c r="AP18" i="1"/>
  <c r="AR18" i="1" s="1"/>
  <c r="AK18" i="1"/>
  <c r="AT18" i="1" s="1"/>
  <c r="AG22" i="1"/>
  <c r="AS35" i="1"/>
  <c r="Y5" i="1"/>
  <c r="AP22" i="1"/>
  <c r="AR22" i="1" s="1"/>
  <c r="AS22" i="1" s="1"/>
  <c r="AO22" i="1"/>
  <c r="AQ22" i="1" s="1"/>
  <c r="AK22" i="1"/>
  <c r="AI38" i="1"/>
  <c r="AN38" i="1"/>
  <c r="AM38" i="1"/>
  <c r="AN32" i="1"/>
  <c r="AI32" i="1"/>
  <c r="AM35" i="1"/>
  <c r="AT2" i="1"/>
  <c r="BH28" i="1"/>
  <c r="AI25" i="1"/>
  <c r="AN25" i="1"/>
  <c r="AF12" i="1"/>
  <c r="Y8" i="1"/>
  <c r="BH35" i="1"/>
  <c r="S2" i="1"/>
  <c r="AF2" i="1"/>
  <c r="AP12" i="1"/>
  <c r="AR12" i="1" s="1"/>
  <c r="AO12" i="1"/>
  <c r="AQ12" i="1" s="1"/>
  <c r="AK12" i="1"/>
  <c r="AT12" i="1" s="1"/>
  <c r="BH32" i="1"/>
  <c r="AI15" i="1"/>
  <c r="AN15" i="1"/>
  <c r="AG32" i="1"/>
  <c r="AI28" i="1"/>
  <c r="AN28" i="1"/>
  <c r="AS2" i="1"/>
  <c r="K8" i="1"/>
  <c r="BH2" i="1"/>
  <c r="BG35" i="1"/>
  <c r="AO28" i="1" l="1"/>
  <c r="AQ28" i="1" s="1"/>
  <c r="AP28" i="1"/>
  <c r="AR28" i="1" s="1"/>
  <c r="AS28" i="1" s="1"/>
  <c r="AK28" i="1"/>
  <c r="AO25" i="1"/>
  <c r="AQ25" i="1" s="1"/>
  <c r="AK25" i="1"/>
  <c r="AT25" i="1" s="1"/>
  <c r="AP25" i="1"/>
  <c r="AR25" i="1" s="1"/>
  <c r="AS25" i="1" s="1"/>
  <c r="AO32" i="1"/>
  <c r="AQ32" i="1" s="1"/>
  <c r="AK32" i="1"/>
  <c r="AP32" i="1"/>
  <c r="AR32" i="1" s="1"/>
  <c r="AS32" i="1" s="1"/>
  <c r="AO38" i="1"/>
  <c r="AQ38" i="1" s="1"/>
  <c r="AP38" i="1"/>
  <c r="AR38" i="1" s="1"/>
  <c r="AS38" i="1" s="1"/>
  <c r="AK38" i="1"/>
  <c r="AS18" i="1"/>
  <c r="AO15" i="1"/>
  <c r="AQ15" i="1" s="1"/>
  <c r="AK15" i="1"/>
  <c r="AP15" i="1"/>
  <c r="AR15" i="1" s="1"/>
  <c r="AS12" i="1"/>
  <c r="AT22" i="1"/>
  <c r="AS15" i="1" l="1"/>
  <c r="AT38" i="1"/>
  <c r="AT32" i="1"/>
  <c r="AT15" i="1"/>
  <c r="AT28" i="1"/>
</calcChain>
</file>

<file path=xl/sharedStrings.xml><?xml version="1.0" encoding="utf-8"?>
<sst xmlns="http://schemas.openxmlformats.org/spreadsheetml/2006/main" count="76" uniqueCount="29">
  <si>
    <t>Gene</t>
  </si>
  <si>
    <t>cDNA sample</t>
  </si>
  <si>
    <t>DCT (bactin)</t>
  </si>
  <si>
    <t>DCT (average)</t>
  </si>
  <si>
    <t>constant</t>
  </si>
  <si>
    <t>Relative expression</t>
  </si>
  <si>
    <t>ttest vs control</t>
  </si>
  <si>
    <t>error bars DCT</t>
  </si>
  <si>
    <t>Plus error DCT</t>
  </si>
  <si>
    <t>minus error DCT</t>
  </si>
  <si>
    <t>relative error plus</t>
  </si>
  <si>
    <t>rel error minus</t>
  </si>
  <si>
    <t>Top error bar</t>
  </si>
  <si>
    <t>Bottom Error bar</t>
  </si>
  <si>
    <t>DCT (ribo)</t>
  </si>
  <si>
    <t>DCT (ef1a)</t>
  </si>
  <si>
    <t>DCT (3 ref)</t>
  </si>
  <si>
    <t>chmp7</t>
  </si>
  <si>
    <t>WT</t>
  </si>
  <si>
    <t>HET</t>
  </si>
  <si>
    <t>MUT</t>
  </si>
  <si>
    <t>Control</t>
  </si>
  <si>
    <t>b actin</t>
  </si>
  <si>
    <t>ribo18</t>
  </si>
  <si>
    <t>ef1a</t>
  </si>
  <si>
    <t>GeoMean</t>
  </si>
  <si>
    <t>Het</t>
  </si>
  <si>
    <t>Mut</t>
  </si>
  <si>
    <t>Technical Replicates: cp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</si>
</sst>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7C380-90D5-4ED2-9E25-6F95FCD97B82}">
  <dimension ref="A1:BH51"/>
  <sheetViews>
    <sheetView tabSelected="1" workbookViewId="0">
      <selection activeCell="BK1" sqref="BK1:CD1048576"/>
    </sheetView>
  </sheetViews>
  <sheetFormatPr defaultRowHeight="14.5" x14ac:dyDescent="0.35"/>
  <cols>
    <col min="1" max="1" width="11.26953125" customWidth="1"/>
    <col min="6" max="7" width="15.26953125" customWidth="1"/>
    <col min="9" max="9" width="12.26953125" customWidth="1"/>
    <col min="12" max="12" width="14.7265625" customWidth="1"/>
    <col min="13" max="13" width="12" bestFit="1" customWidth="1"/>
    <col min="18" max="19" width="12" bestFit="1" customWidth="1"/>
    <col min="21" max="21" width="12.81640625" customWidth="1"/>
    <col min="22" max="22" width="12.1796875" customWidth="1"/>
    <col min="34" max="34" width="12.81640625" customWidth="1"/>
    <col min="35" max="35" width="12.1796875" customWidth="1"/>
    <col min="54" max="54" width="12" bestFit="1" customWidth="1"/>
    <col min="57" max="57" width="11" bestFit="1" customWidth="1"/>
    <col min="59" max="59" width="12" bestFit="1" customWidth="1"/>
  </cols>
  <sheetData>
    <row r="1" spans="1:60" x14ac:dyDescent="0.35">
      <c r="A1" t="s">
        <v>0</v>
      </c>
      <c r="B1" t="s">
        <v>1</v>
      </c>
      <c r="C1" t="s">
        <v>28</v>
      </c>
      <c r="F1" t="s">
        <v>2</v>
      </c>
      <c r="H1" t="s">
        <v>3</v>
      </c>
      <c r="I1" t="s">
        <v>4</v>
      </c>
      <c r="J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U1" t="s">
        <v>14</v>
      </c>
      <c r="V1" t="s">
        <v>3</v>
      </c>
      <c r="W1" t="s">
        <v>4</v>
      </c>
      <c r="X1" t="s">
        <v>5</v>
      </c>
      <c r="Z1" t="s">
        <v>6</v>
      </c>
      <c r="AA1" t="s">
        <v>7</v>
      </c>
      <c r="AB1" t="s">
        <v>8</v>
      </c>
      <c r="AC1" t="s">
        <v>9</v>
      </c>
      <c r="AD1" t="s">
        <v>10</v>
      </c>
      <c r="AE1" t="s">
        <v>11</v>
      </c>
      <c r="AF1" t="s">
        <v>12</v>
      </c>
      <c r="AG1" t="s">
        <v>13</v>
      </c>
      <c r="AH1" t="s">
        <v>15</v>
      </c>
      <c r="AI1" t="s">
        <v>3</v>
      </c>
      <c r="AJ1" t="s">
        <v>4</v>
      </c>
      <c r="AK1" t="s">
        <v>5</v>
      </c>
      <c r="AM1" t="s">
        <v>6</v>
      </c>
      <c r="AN1" t="s">
        <v>7</v>
      </c>
      <c r="AO1" t="s">
        <v>8</v>
      </c>
      <c r="AP1" t="s">
        <v>9</v>
      </c>
      <c r="AQ1" t="s">
        <v>10</v>
      </c>
      <c r="AR1" t="s">
        <v>11</v>
      </c>
      <c r="AS1" t="s">
        <v>12</v>
      </c>
      <c r="AT1" t="s">
        <v>13</v>
      </c>
      <c r="AU1" t="s">
        <v>16</v>
      </c>
      <c r="AV1" t="s">
        <v>3</v>
      </c>
      <c r="AW1" t="s">
        <v>4</v>
      </c>
      <c r="AY1" t="s">
        <v>5</v>
      </c>
      <c r="BA1" t="s">
        <v>6</v>
      </c>
      <c r="BB1" t="s">
        <v>7</v>
      </c>
      <c r="BC1" t="s">
        <v>8</v>
      </c>
      <c r="BD1" t="s">
        <v>9</v>
      </c>
      <c r="BE1" t="s">
        <v>10</v>
      </c>
      <c r="BF1" t="s">
        <v>11</v>
      </c>
      <c r="BG1" t="s">
        <v>12</v>
      </c>
      <c r="BH1" t="s">
        <v>13</v>
      </c>
    </row>
    <row r="2" spans="1:60" x14ac:dyDescent="0.35">
      <c r="A2" t="s">
        <v>17</v>
      </c>
      <c r="B2" t="s">
        <v>18</v>
      </c>
      <c r="C2">
        <v>27.17</v>
      </c>
      <c r="D2">
        <v>27.55</v>
      </c>
      <c r="E2">
        <v>28.14</v>
      </c>
      <c r="F2">
        <f>AVERAGE(C2:E2)-AVERAGE($C$12:$E$12)</f>
        <v>7.7533333333333339</v>
      </c>
      <c r="H2">
        <f>AVERAGE(F2:F4)</f>
        <v>8.1011111111111109</v>
      </c>
      <c r="I2">
        <v>10000</v>
      </c>
      <c r="J2">
        <f>POWER(2,-H2)*$I$2</f>
        <v>36.418542195111527</v>
      </c>
      <c r="M2">
        <f>STDEV(F2:F4)/SQRT(COUNT(F2:F4))</f>
        <v>0.17712031204317455</v>
      </c>
      <c r="N2">
        <f>H2+M2</f>
        <v>8.2782314231542848</v>
      </c>
      <c r="O2">
        <f>H2-M2</f>
        <v>7.9239907990679361</v>
      </c>
      <c r="P2">
        <f>POWER(2,-N2)*$AW$2</f>
        <v>32.210986853854138</v>
      </c>
      <c r="Q2">
        <f>POWER(2,-O2)*$AW$2</f>
        <v>41.175708823662539</v>
      </c>
      <c r="R2">
        <f>Q2-J2</f>
        <v>4.7571666285510119</v>
      </c>
      <c r="S2">
        <f>J2-P2</f>
        <v>4.2075553412573896</v>
      </c>
      <c r="U2">
        <f>AVERAGE(C2:E2)-AVERAGE($C$22:$E$22)</f>
        <v>6.3066666666666684</v>
      </c>
      <c r="V2">
        <f>AVERAGE(U2:U4)</f>
        <v>6.7044444444444471</v>
      </c>
      <c r="W2">
        <v>10000</v>
      </c>
      <c r="X2">
        <f>POWER(2,-V2)*$I$2</f>
        <v>95.88730619269829</v>
      </c>
      <c r="AA2">
        <f>STDEV(U2:U4)/SQRT(COUNT(U2:U4))</f>
        <v>0.23808132234466192</v>
      </c>
      <c r="AB2">
        <f>V2+AA2</f>
        <v>6.9425257667891094</v>
      </c>
      <c r="AC2">
        <f>V2-AA2</f>
        <v>6.4663631220997848</v>
      </c>
      <c r="AD2">
        <f>POWER(2,-AB2)*$AW$2</f>
        <v>81.300178389287808</v>
      </c>
      <c r="AE2">
        <f>POWER(2,-AC2)*$AW$2</f>
        <v>113.09170128590694</v>
      </c>
      <c r="AF2">
        <f>AE2-X2</f>
        <v>17.204395093208646</v>
      </c>
      <c r="AG2">
        <f>X2-AD2</f>
        <v>14.587127803410482</v>
      </c>
      <c r="AH2">
        <f>AVERAGE(C2:E2)-AVERAGE($C$32:$E$32)</f>
        <v>7.5200000000000031</v>
      </c>
      <c r="AI2">
        <f>AVERAGE(AH2:AH4)</f>
        <v>7.5216666666666674</v>
      </c>
      <c r="AJ2">
        <v>10000</v>
      </c>
      <c r="AK2">
        <f>POWER(2,-AI2)*$I$2</f>
        <v>54.419270532508463</v>
      </c>
      <c r="AN2">
        <f>STDEV(AH2:AH4)/SQRT(COUNT(AH2:AH4))</f>
        <v>5.3411401196539823E-2</v>
      </c>
      <c r="AO2">
        <f>AI2+AN2</f>
        <v>7.575078067863207</v>
      </c>
      <c r="AP2">
        <f>AI2-AN2</f>
        <v>7.4682552654701277</v>
      </c>
      <c r="AQ2">
        <f>POWER(2,-AO2)*$AW$2</f>
        <v>52.441400576774669</v>
      </c>
      <c r="AR2">
        <f>POWER(2,-AP2)*$AW$2</f>
        <v>56.471737457788642</v>
      </c>
      <c r="AS2">
        <f>AR2-AK2</f>
        <v>2.0524669252801786</v>
      </c>
      <c r="AT2">
        <f>AK2-AQ2</f>
        <v>1.9778699557337944</v>
      </c>
      <c r="AU2">
        <f>AVERAGE(C2:E2)-$C$42</f>
        <v>7.2127347436982063</v>
      </c>
      <c r="AV2">
        <f>AVERAGE(AU2:AU4)</f>
        <v>7.4709640403024347</v>
      </c>
      <c r="AW2">
        <v>10000</v>
      </c>
      <c r="AX2">
        <f>POWER(2,-AU2)*$I$2</f>
        <v>67.414061264052208</v>
      </c>
      <c r="AY2">
        <f>POWER(2,-AV2)*$I$2</f>
        <v>56.365806751216212</v>
      </c>
      <c r="BB2">
        <f>STDEV(AU2:AU4)/SQRT(COUNT(AU2:AU4))</f>
        <v>0.14761634421289732</v>
      </c>
      <c r="BC2">
        <f>AV2+BB2</f>
        <v>7.6185803845153321</v>
      </c>
      <c r="BD2">
        <f>AV2-BB2</f>
        <v>7.3233476960895372</v>
      </c>
      <c r="BE2">
        <f>POWER(2,-BC2)*$AW$2</f>
        <v>50.883711299561504</v>
      </c>
      <c r="BF2">
        <f>POWER(2,-BD2)*$AW$2</f>
        <v>62.438530711945702</v>
      </c>
      <c r="BG2">
        <f>BF2-AY2</f>
        <v>6.0727239607294905</v>
      </c>
      <c r="BH2">
        <f>AY2-BE2</f>
        <v>5.4820954516547076</v>
      </c>
    </row>
    <row r="3" spans="1:60" x14ac:dyDescent="0.35">
      <c r="C3">
        <v>26.58</v>
      </c>
      <c r="D3">
        <v>27.12</v>
      </c>
      <c r="E3">
        <v>28.41</v>
      </c>
      <c r="F3">
        <f>AVERAGE(C3:E3)-AVERAGE($C$13:$E$13)</f>
        <v>8.2166666666666686</v>
      </c>
      <c r="U3">
        <f>AVERAGE(C3:E3)-AVERAGE($C$23:$E$23)</f>
        <v>6.6766666666666694</v>
      </c>
      <c r="AH3">
        <f>AVERAGE(C3:E3)-AVERAGE($C$33:$E$33)</f>
        <v>7.43</v>
      </c>
      <c r="AU3">
        <f>AVERAGE(C3:E3)-$C$43</f>
        <v>7.4761433102099772</v>
      </c>
      <c r="AX3">
        <f>POWER(2,-AU3)*$I$2</f>
        <v>56.163816500697401</v>
      </c>
    </row>
    <row r="4" spans="1:60" x14ac:dyDescent="0.35">
      <c r="C4">
        <v>25.67</v>
      </c>
      <c r="D4">
        <v>25.81</v>
      </c>
      <c r="E4">
        <v>26.58</v>
      </c>
      <c r="F4">
        <f>AVERAGE(C4:E4)-AVERAGE($C$14:$E$14)</f>
        <v>8.3333333333333321</v>
      </c>
      <c r="U4">
        <f>AVERAGE(C4:E4)-AVERAGE($C$24:$E$24)</f>
        <v>7.1300000000000026</v>
      </c>
      <c r="AH4">
        <f>AVERAGE(C4:E4)-AVERAGE($C$34:$E$34)</f>
        <v>7.6149999999999984</v>
      </c>
      <c r="AU4">
        <f>AVERAGE(C4:E4)-$C$44</f>
        <v>7.7240140669991213</v>
      </c>
      <c r="AX4">
        <f t="shared" ref="AX4:AY10" si="0">POWER(2,-AU4)*$I$2</f>
        <v>47.297706163249323</v>
      </c>
    </row>
    <row r="5" spans="1:60" x14ac:dyDescent="0.35">
      <c r="B5" t="s">
        <v>19</v>
      </c>
      <c r="C5">
        <v>27.13</v>
      </c>
      <c r="D5">
        <v>27.83</v>
      </c>
      <c r="E5">
        <v>28.13</v>
      </c>
      <c r="F5">
        <f>AVERAGE(C5:E5)-AVERAGE($C$15:$E$15)</f>
        <v>7.6533333333333289</v>
      </c>
      <c r="H5">
        <f>AVERAGE(F5:F7)</f>
        <v>8.8244444444444419</v>
      </c>
      <c r="J5">
        <f>POWER(2,-H5)*$I$2</f>
        <v>22.058578752551849</v>
      </c>
      <c r="K5">
        <f>J5/J2</f>
        <v>0.60569636847003661</v>
      </c>
      <c r="L5">
        <f>TTEST(F2:F4,F5:F7,2,2)</f>
        <v>0.31423066957651258</v>
      </c>
      <c r="M5">
        <f>STDEV(F5:F7)/SQRT(COUNT(F5:F7))</f>
        <v>0.60354610530975084</v>
      </c>
      <c r="N5">
        <f>H5+M5</f>
        <v>9.4279905497541918</v>
      </c>
      <c r="O5">
        <f>H5-M5</f>
        <v>8.2208983391346919</v>
      </c>
      <c r="P5">
        <f>POWER(2,-N5)*$AW$2</f>
        <v>14.517507052664023</v>
      </c>
      <c r="Q5">
        <f>POWER(2,-O5)*$AW$2</f>
        <v>33.516835557055423</v>
      </c>
      <c r="R5">
        <f t="shared" ref="R5" si="1">Q5-J5</f>
        <v>11.458256804503574</v>
      </c>
      <c r="S5">
        <f t="shared" ref="S5" si="2">J5-P5</f>
        <v>7.5410716998878264</v>
      </c>
      <c r="U5">
        <f>AVERAGE(C5:E5)-AVERAGE($C$25:$E$25)</f>
        <v>7.4633333333333312</v>
      </c>
      <c r="V5">
        <f t="shared" ref="V5" si="3">AVERAGE(U5:U7)</f>
        <v>7.5799999999999974</v>
      </c>
      <c r="X5">
        <f t="shared" ref="X5" si="4">POWER(2,-V5)*$I$2</f>
        <v>52.262795108832584</v>
      </c>
      <c r="Y5">
        <f>X5/X2</f>
        <v>0.54504393943243701</v>
      </c>
      <c r="Z5">
        <f>TTEST(U2:U4,U5:U7,2,2)</f>
        <v>9.8447045341977027E-2</v>
      </c>
      <c r="AA5">
        <f>STDEV(U5:U7)/SQRT(COUNT(U5:U7))</f>
        <v>0.3313775959703838</v>
      </c>
      <c r="AB5">
        <f t="shared" ref="AB5" si="5">V5+AA5</f>
        <v>7.9113775959703814</v>
      </c>
      <c r="AC5">
        <f t="shared" ref="AC5" si="6">V5-AA5</f>
        <v>7.2486224040296134</v>
      </c>
      <c r="AD5">
        <f>POWER(2,-AB5)*$AW$2</f>
        <v>41.537278327559875</v>
      </c>
      <c r="AE5">
        <f>POWER(2,-AC5)*$AW$2</f>
        <v>65.757793061167874</v>
      </c>
      <c r="AF5">
        <f t="shared" ref="AF5" si="7">AE5-X5</f>
        <v>13.494997952335289</v>
      </c>
      <c r="AG5">
        <f t="shared" ref="AG5" si="8">X5-AD5</f>
        <v>10.725516781272709</v>
      </c>
      <c r="AH5">
        <f>AVERAGE(C5:E5)-AVERAGE($C$35:$E$35)</f>
        <v>7.7833333333333314</v>
      </c>
      <c r="AI5">
        <f>AVERAGE(AH5:AH7)</f>
        <v>8.5444444444444425</v>
      </c>
      <c r="AK5">
        <f t="shared" ref="AK5" si="9">POWER(2,-AI5)*$I$2</f>
        <v>26.783413478373721</v>
      </c>
      <c r="AL5">
        <f>AK5/AK2</f>
        <v>0.49216781511935376</v>
      </c>
      <c r="AM5">
        <f>TTEST(AH2:AH4,AH5:AH7,2,2)</f>
        <v>8.3503439411376598E-2</v>
      </c>
      <c r="AN5">
        <f>STDEV(AH5:AH7)/SQRT(COUNT(AH5:AH7))</f>
        <v>0.44267006915247531</v>
      </c>
      <c r="AO5">
        <f t="shared" ref="AO5" si="10">AI5+AN5</f>
        <v>8.9871145135969179</v>
      </c>
      <c r="AP5">
        <f t="shared" ref="AP5" si="11">AI5-AN5</f>
        <v>8.1017743752919671</v>
      </c>
      <c r="AQ5">
        <f>POWER(2,-AO5)*$AW$2</f>
        <v>19.706475464356128</v>
      </c>
      <c r="AR5">
        <f>POWER(2,-AP5)*$AW$2</f>
        <v>36.401802993692748</v>
      </c>
      <c r="AS5">
        <f t="shared" ref="AS5" si="12">AR5-AK5</f>
        <v>9.6183895153190271</v>
      </c>
      <c r="AT5">
        <f t="shared" ref="AT5" si="13">AK5-AQ5</f>
        <v>7.0769380140175926</v>
      </c>
      <c r="AU5">
        <f>AVERAGE(C5:E5)-$C$45</f>
        <v>7.6415716158255798</v>
      </c>
      <c r="AV5">
        <f t="shared" ref="AV5" si="14">AVERAGE(AU5:AU7)</f>
        <v>8.3770700806180418</v>
      </c>
      <c r="AX5">
        <f t="shared" si="0"/>
        <v>50.079240023133416</v>
      </c>
      <c r="AY5">
        <f t="shared" si="0"/>
        <v>30.078116003047668</v>
      </c>
      <c r="AZ5">
        <f>AY5/AY2</f>
        <v>0.53362344543039242</v>
      </c>
      <c r="BA5">
        <f>TTEST(AU2:AU4,AU5:AU7,2,2)</f>
        <v>8.6318994454819581E-2</v>
      </c>
      <c r="BB5">
        <f t="shared" ref="BB5" si="15">STDEV(AU5:AU7)/SQRT(COUNT(AU5:AU7))</f>
        <v>0.37204777015503221</v>
      </c>
      <c r="BC5">
        <f t="shared" ref="BC5" si="16">AV5+BB5</f>
        <v>8.7491178507730734</v>
      </c>
      <c r="BD5">
        <f t="shared" ref="BD5" si="17">AV5-BB5</f>
        <v>8.0050223104630103</v>
      </c>
      <c r="BE5">
        <f t="shared" ref="BE5:BF5" si="18">POWER(2,-BC5)*$AW$2</f>
        <v>23.240907989255188</v>
      </c>
      <c r="BF5">
        <f t="shared" si="18"/>
        <v>38.926752031850562</v>
      </c>
      <c r="BG5">
        <f t="shared" ref="BG5" si="19">BF5-AY5</f>
        <v>8.8486360288028933</v>
      </c>
      <c r="BH5">
        <f t="shared" ref="BH5" si="20">AY5-BE5</f>
        <v>6.8372080137924804</v>
      </c>
    </row>
    <row r="6" spans="1:60" x14ac:dyDescent="0.35">
      <c r="C6">
        <v>31.43</v>
      </c>
      <c r="D6">
        <v>30.18</v>
      </c>
      <c r="E6">
        <v>27.47</v>
      </c>
      <c r="F6">
        <f>AVERAGE(C6:E6)-AVERAGE($C$16:$E$16)</f>
        <v>9.1566666666666663</v>
      </c>
      <c r="U6">
        <f>AVERAGE(C6:E6)-AVERAGE($C$26:$E$26)</f>
        <v>7.0733333333333306</v>
      </c>
      <c r="AH6">
        <f>AVERAGE(C6:E6)-AVERAGE($C$36:$E$36)</f>
        <v>9.3166666666666664</v>
      </c>
      <c r="AU6">
        <f>AVERAGE(C6:E6)-$C$46</f>
        <v>8.6471456929936004</v>
      </c>
      <c r="AX6">
        <f t="shared" si="0"/>
        <v>24.94306218985944</v>
      </c>
    </row>
    <row r="7" spans="1:60" x14ac:dyDescent="0.35">
      <c r="C7">
        <v>28.79</v>
      </c>
      <c r="D7">
        <v>28.06</v>
      </c>
      <c r="E7">
        <v>26.32</v>
      </c>
      <c r="F7">
        <f>AVERAGE(C7:E7)-AVERAGE($C$17:$E$17)</f>
        <v>9.6633333333333304</v>
      </c>
      <c r="U7">
        <f>AVERAGE(C7:E7)-AVERAGE($C$27:$E$27)</f>
        <v>8.2033333333333296</v>
      </c>
      <c r="AH7">
        <f>AVERAGE(C7:E7)-AVERAGE($C$37:$E$37)</f>
        <v>8.5333333333333279</v>
      </c>
      <c r="AU7">
        <f>AVERAGE(C7:E7)-$C$47</f>
        <v>8.8424929330349471</v>
      </c>
      <c r="AX7">
        <f t="shared" si="0"/>
        <v>21.784339200222377</v>
      </c>
    </row>
    <row r="8" spans="1:60" x14ac:dyDescent="0.35">
      <c r="B8" t="s">
        <v>20</v>
      </c>
      <c r="C8">
        <v>31.23</v>
      </c>
      <c r="D8">
        <v>30.35</v>
      </c>
      <c r="E8">
        <v>28.96</v>
      </c>
      <c r="F8">
        <f>AVERAGE(C8:E8)-AVERAGE($C$18:$E$18)</f>
        <v>9.2599999999999945</v>
      </c>
      <c r="H8">
        <f>AVERAGE(F8:F10)</f>
        <v>10.075555555555551</v>
      </c>
      <c r="J8">
        <f>POWER(2,-H8)*$I$2</f>
        <v>9.2673497752743419</v>
      </c>
      <c r="K8">
        <f>J8/J2</f>
        <v>0.25446789510751755</v>
      </c>
      <c r="L8">
        <f>TTEST(F2:F4,F8:F10,2,2)</f>
        <v>1.5152502055645034E-2</v>
      </c>
      <c r="M8">
        <f>STDEV(F8:F10)/SQRT(COUNT(F8:F10))</f>
        <v>0.45090991681977927</v>
      </c>
      <c r="N8">
        <f>H8+M8</f>
        <v>10.52646547237533</v>
      </c>
      <c r="O8">
        <f>H8-M8</f>
        <v>9.6246456387357728</v>
      </c>
      <c r="P8">
        <f>POWER(2,-N8)*$AW$2</f>
        <v>6.7798196990457944</v>
      </c>
      <c r="Q8">
        <f>POWER(2,-O8)*$AW$2</f>
        <v>12.667559856992192</v>
      </c>
      <c r="R8">
        <f>Q8-J8</f>
        <v>3.4002100817178498</v>
      </c>
      <c r="S8">
        <f>J8-P8</f>
        <v>2.4875300762285475</v>
      </c>
      <c r="U8">
        <f>AVERAGE(C8:E8)-AVERAGE($C$28:$E$28)</f>
        <v>8.2399999999999949</v>
      </c>
      <c r="V8">
        <f t="shared" ref="V8" si="21">AVERAGE(U8:U10)</f>
        <v>8.6144444444444428</v>
      </c>
      <c r="X8">
        <f>POWER(2,-V8)*$I$2</f>
        <v>25.514897396820942</v>
      </c>
      <c r="Y8">
        <f>X8/X2</f>
        <v>0.26609254561334078</v>
      </c>
      <c r="Z8">
        <f>TTEST(U2:U4,U8:U10,2,2)</f>
        <v>3.2836304741133628E-3</v>
      </c>
      <c r="AA8">
        <f>STDEV(U8:U10)/SQRT(COUNT(U8:U10))</f>
        <v>0.18929042288909295</v>
      </c>
      <c r="AB8">
        <f t="shared" ref="AB8" si="22">V8+AA8</f>
        <v>8.8037348673335352</v>
      </c>
      <c r="AC8">
        <f>V8-AA8</f>
        <v>8.4251540215553504</v>
      </c>
      <c r="AD8">
        <f>POWER(2,-AB8)*$AW$2</f>
        <v>22.377508515170753</v>
      </c>
      <c r="AE8">
        <f>POWER(2,-AC8)*$AW$2</f>
        <v>29.092156918584134</v>
      </c>
      <c r="AF8">
        <f>AE8-X8</f>
        <v>3.5772595217631924</v>
      </c>
      <c r="AG8">
        <f>X8-AD8</f>
        <v>3.1373888816501889</v>
      </c>
      <c r="AH8">
        <f>AVERAGE(C8:E8)-AVERAGE($C$38:$E$38)</f>
        <v>9.6666666666666607</v>
      </c>
      <c r="AI8">
        <f>AVERAGE(AH8:AH10)</f>
        <v>9.8633333333333315</v>
      </c>
      <c r="AK8">
        <f>POWER(2,-AI8)*$I$2</f>
        <v>10.735958138527334</v>
      </c>
      <c r="AL8">
        <f>AK8/AK2</f>
        <v>0.1972822868346607</v>
      </c>
      <c r="AM8">
        <f>TTEST(AH2:AH4,AH8:AH10,2,2)</f>
        <v>1.3151554655192212E-4</v>
      </c>
      <c r="AN8">
        <f>STDEV(AH8:AH10)/SQRT(COUNT(AH8:AH10))</f>
        <v>0.15240054437542647</v>
      </c>
      <c r="AO8">
        <f t="shared" ref="AO8" si="23">AI8+AN8</f>
        <v>10.015733877708758</v>
      </c>
      <c r="AP8">
        <f>AI8-AN8</f>
        <v>9.7109327889579049</v>
      </c>
      <c r="AQ8">
        <f>POWER(2,-AO8)*$AW$2</f>
        <v>9.6597007878651464</v>
      </c>
      <c r="AR8">
        <f>POWER(2,-AP8)*$AW$2</f>
        <v>11.932129129403888</v>
      </c>
      <c r="AS8">
        <f>AR8-AK8</f>
        <v>1.1961709908765545</v>
      </c>
      <c r="AT8">
        <f>AK8-AQ8</f>
        <v>1.0762573506621873</v>
      </c>
      <c r="AU8">
        <f>AVERAGE(C8:E8)-$C$48</f>
        <v>9.1011781937335954</v>
      </c>
      <c r="AV8">
        <f>AVERAGE(AU8:AU10)</f>
        <v>9.5736383058195891</v>
      </c>
      <c r="AX8">
        <f t="shared" si="0"/>
        <v>18.208424420174033</v>
      </c>
      <c r="AY8">
        <f t="shared" si="0"/>
        <v>13.123440371733023</v>
      </c>
      <c r="AZ8">
        <f>AY8/AY2</f>
        <v>0.23282626698942541</v>
      </c>
      <c r="BA8">
        <f>TTEST(AU2:AU4,AU8:AU10,2,2)</f>
        <v>2.3277723085820346E-3</v>
      </c>
      <c r="BB8">
        <f t="shared" ref="BB8" si="24">STDEV(AU8:AU10)/SQRT(COUNT(AU8:AU10))</f>
        <v>0.26716969092418497</v>
      </c>
      <c r="BC8">
        <f>AV8+BB8</f>
        <v>9.8408079967437736</v>
      </c>
      <c r="BD8">
        <f>AV8-BB8</f>
        <v>9.3064686148954046</v>
      </c>
      <c r="BE8">
        <f>POWER(2,-BC8)*$AW$2</f>
        <v>10.904898092682807</v>
      </c>
      <c r="BF8">
        <f>POWER(2,-BD8)*$AW$2</f>
        <v>15.793333025825826</v>
      </c>
      <c r="BG8">
        <f>BF8-AY8</f>
        <v>2.6698926540928021</v>
      </c>
      <c r="BH8">
        <f>AY8-BE8</f>
        <v>2.2185422790502169</v>
      </c>
    </row>
    <row r="9" spans="1:60" x14ac:dyDescent="0.35">
      <c r="C9">
        <v>30.63</v>
      </c>
      <c r="D9">
        <v>30.56</v>
      </c>
      <c r="E9">
        <v>29</v>
      </c>
      <c r="F9">
        <f>AVERAGE(C9:E9)-AVERAGE($C$19:$E$19)</f>
        <v>10.149999999999995</v>
      </c>
      <c r="U9">
        <f>AVERAGE(C9:E9)-AVERAGE($C$29:$E$29)</f>
        <v>8.7533333333333339</v>
      </c>
      <c r="AH9">
        <f>AVERAGE(C9:E9)-AVERAGE($C$39:$E$39)</f>
        <v>9.7600000000000016</v>
      </c>
      <c r="AU9">
        <f>AVERAGE(C9:E9)-$C$49</f>
        <v>9.5937086683225061</v>
      </c>
      <c r="AX9">
        <f t="shared" si="0"/>
        <v>12.942134866435605</v>
      </c>
    </row>
    <row r="10" spans="1:60" x14ac:dyDescent="0.35">
      <c r="C10">
        <v>32.799999999999997</v>
      </c>
      <c r="D10">
        <v>30.71</v>
      </c>
      <c r="E10">
        <v>28.78</v>
      </c>
      <c r="F10">
        <f>AVERAGE(C10:E10)-AVERAGE($C$20:$E$20)</f>
        <v>10.816666666666663</v>
      </c>
      <c r="U10">
        <f>AVERAGE(C10:E10)-AVERAGE($C$30:$E$30)</f>
        <v>8.8500000000000014</v>
      </c>
      <c r="AH10">
        <f>AVERAGE(C10:E10)-AVERAGE($C$40:$E$40)</f>
        <v>10.163333333333334</v>
      </c>
      <c r="AU10">
        <f>AVERAGE(C10:E10)-$C$50</f>
        <v>10.026028055402666</v>
      </c>
      <c r="AX10">
        <f t="shared" si="0"/>
        <v>9.5910204711778881</v>
      </c>
    </row>
    <row r="11" spans="1:60" x14ac:dyDescent="0.35">
      <c r="B11" t="s">
        <v>21</v>
      </c>
      <c r="C11">
        <v>37.729999999999997</v>
      </c>
      <c r="D11">
        <v>35.68</v>
      </c>
      <c r="E11">
        <v>39.479999999999997</v>
      </c>
      <c r="F11">
        <f>AVERAGE(C11:E11)-AVERAGE($C$21:$E$21)</f>
        <v>-1.6733333333333391</v>
      </c>
      <c r="U11">
        <f>AVERAGE(C11:E11)-AVERAGE($C$31:$E$31)</f>
        <v>4.3299999999999912</v>
      </c>
      <c r="AH11" t="e">
        <f>AVERAGE(C11:E11)-AVERAGE($C$41:$E$41)</f>
        <v>#DIV/0!</v>
      </c>
      <c r="AU11">
        <f>AVERAGE(C11:E11)-$C$51</f>
        <v>1.4745067766494984</v>
      </c>
    </row>
    <row r="12" spans="1:60" x14ac:dyDescent="0.35">
      <c r="A12" t="s">
        <v>22</v>
      </c>
      <c r="B12" t="s">
        <v>18</v>
      </c>
      <c r="C12">
        <v>19.25</v>
      </c>
      <c r="D12">
        <v>20.100000000000001</v>
      </c>
      <c r="E12">
        <v>20.25</v>
      </c>
      <c r="F12">
        <f>AVERAGE(C12:E12)-AVERAGE($C$12:$E$12)</f>
        <v>0</v>
      </c>
      <c r="H12">
        <f>AVERAGE(F12:F14)</f>
        <v>0</v>
      </c>
      <c r="J12">
        <f>POWER(2,-H12)*$I$2</f>
        <v>10000</v>
      </c>
      <c r="M12" t="e">
        <f>STDEV(#REF!)/SQRT(COUNT(#REF!))</f>
        <v>#REF!</v>
      </c>
      <c r="N12" t="e">
        <f>H12+M12</f>
        <v>#REF!</v>
      </c>
      <c r="O12" t="e">
        <f>H12-M12</f>
        <v>#REF!</v>
      </c>
      <c r="P12" t="e">
        <f>POWER(2,-N12)*$AW$2</f>
        <v>#REF!</v>
      </c>
      <c r="Q12" t="e">
        <f>POWER(2,-O12)*$AW$2</f>
        <v>#REF!</v>
      </c>
      <c r="R12" t="e">
        <f>Q12-J12</f>
        <v>#REF!</v>
      </c>
      <c r="S12" t="e">
        <f>J12-P12</f>
        <v>#REF!</v>
      </c>
      <c r="U12">
        <f>AVERAGE(C12:E12)-AVERAGE($C$22:$E$22)</f>
        <v>-1.4466666666666654</v>
      </c>
      <c r="V12">
        <f>AVERAGE(U12:U14)</f>
        <v>-1.3966666666666647</v>
      </c>
      <c r="X12">
        <f>POWER(2,-V12)*$I$2</f>
        <v>26329.25438887265</v>
      </c>
      <c r="AA12">
        <f>STDEV(U12:U14)/SQRT(COUNT(U12:U14))</f>
        <v>0.10035123502165019</v>
      </c>
      <c r="AB12">
        <f>V12+AA12</f>
        <v>-1.2963154316450145</v>
      </c>
      <c r="AC12">
        <f>V12-AA12</f>
        <v>-1.4970179016883149</v>
      </c>
      <c r="AD12">
        <f>POWER(2,-AB12)*$AW$2</f>
        <v>24560.082921483314</v>
      </c>
      <c r="AE12">
        <f>POWER(2,-AC12)*$AW$2</f>
        <v>28225.867106807866</v>
      </c>
      <c r="AF12">
        <f>AE12-X12</f>
        <v>1896.6127179352152</v>
      </c>
      <c r="AG12">
        <f>X12-AD12</f>
        <v>1769.1714673893366</v>
      </c>
      <c r="AH12" t="e">
        <f>AVERAGE(O12:Q12)-AVERAGE($C$22:$E$22)</f>
        <v>#REF!</v>
      </c>
      <c r="AI12" t="e">
        <f>AVERAGE(AH12:AH14)</f>
        <v>#REF!</v>
      </c>
      <c r="AK12" t="e">
        <f>POWER(2,-AI12)*$I$2</f>
        <v>#REF!</v>
      </c>
      <c r="AN12" t="e">
        <f>STDEV(AH12:AH14)/SQRT(COUNT(AH12:AH14))</f>
        <v>#REF!</v>
      </c>
      <c r="AO12" t="e">
        <f>AI12+AN12</f>
        <v>#REF!</v>
      </c>
      <c r="AP12" t="e">
        <f>AI12-AN12</f>
        <v>#REF!</v>
      </c>
      <c r="AQ12" t="e">
        <f>POWER(2,-AO12)*$AW$2</f>
        <v>#REF!</v>
      </c>
      <c r="AR12" t="e">
        <f>POWER(2,-AP12)*$AW$2</f>
        <v>#REF!</v>
      </c>
      <c r="AS12" t="e">
        <f>AR12-AK12</f>
        <v>#REF!</v>
      </c>
      <c r="AT12" t="e">
        <f>AK12-AQ12</f>
        <v>#REF!</v>
      </c>
      <c r="AU12" t="e">
        <f>AVERAGE(#REF!)-$C$42</f>
        <v>#REF!</v>
      </c>
      <c r="AV12" t="e">
        <f>AVERAGE(AU12:AU14)</f>
        <v>#REF!</v>
      </c>
      <c r="AY12" t="e">
        <f>POWER(2,-AV12)*$I$2</f>
        <v>#REF!</v>
      </c>
      <c r="BB12" t="e">
        <f>STDEV(AU12:AU14)/SQRT(COUNT(AU12:AU14))</f>
        <v>#REF!</v>
      </c>
      <c r="BC12" t="e">
        <f>AV12+BB12</f>
        <v>#REF!</v>
      </c>
      <c r="BD12" t="e">
        <f>AV12-BB12</f>
        <v>#REF!</v>
      </c>
      <c r="BE12" t="e">
        <f>POWER(2,-BC12)*$AW$2</f>
        <v>#REF!</v>
      </c>
      <c r="BF12" t="e">
        <f>POWER(2,-BD12)*$AW$2</f>
        <v>#REF!</v>
      </c>
      <c r="BG12" t="e">
        <f>BF12-AY12</f>
        <v>#REF!</v>
      </c>
      <c r="BH12" t="e">
        <f>AY12-BE12</f>
        <v>#REF!</v>
      </c>
    </row>
    <row r="13" spans="1:60" x14ac:dyDescent="0.35">
      <c r="C13">
        <v>18.16</v>
      </c>
      <c r="D13">
        <v>19.010000000000002</v>
      </c>
      <c r="E13">
        <v>20.29</v>
      </c>
      <c r="F13">
        <f>AVERAGE(C13:E13)-AVERAGE($C$13:$E$13)</f>
        <v>0</v>
      </c>
      <c r="U13">
        <f>AVERAGE(C13:E13)-AVERAGE($C$23:$E$23)</f>
        <v>-1.5399999999999991</v>
      </c>
      <c r="AH13" t="e">
        <f>AVERAGE(O13:Q13)-AVERAGE($C$23:$E$23)</f>
        <v>#DIV/0!</v>
      </c>
      <c r="AU13" t="e">
        <f>AVERAGE(#REF!)-$C$43</f>
        <v>#REF!</v>
      </c>
    </row>
    <row r="14" spans="1:60" x14ac:dyDescent="0.35">
      <c r="C14">
        <v>16.91</v>
      </c>
      <c r="D14">
        <v>17.510000000000002</v>
      </c>
      <c r="E14">
        <v>18.64</v>
      </c>
      <c r="F14">
        <f>AVERAGE(C14:E14)-AVERAGE($C$14:$E$14)</f>
        <v>0</v>
      </c>
      <c r="U14">
        <f>AVERAGE(C14:E14)-AVERAGE($C$24:$E$24)</f>
        <v>-1.2033333333333296</v>
      </c>
      <c r="AH14" t="e">
        <f>AVERAGE(O14:Q14)-AVERAGE($C$24:$E$24)</f>
        <v>#DIV/0!</v>
      </c>
      <c r="AU14" t="e">
        <f>AVERAGE(#REF!)-$C$44</f>
        <v>#REF!</v>
      </c>
    </row>
    <row r="15" spans="1:60" x14ac:dyDescent="0.35">
      <c r="B15" t="s">
        <v>19</v>
      </c>
      <c r="C15">
        <v>20.22</v>
      </c>
      <c r="D15">
        <v>19.93</v>
      </c>
      <c r="E15">
        <v>19.98</v>
      </c>
      <c r="F15">
        <f>AVERAGE(C15:E15)-AVERAGE($C$15:$E$15)</f>
        <v>0</v>
      </c>
      <c r="H15">
        <f>AVERAGE(F15:F17)</f>
        <v>0</v>
      </c>
      <c r="J15">
        <f>POWER(2,-H15)*$I$2</f>
        <v>10000</v>
      </c>
      <c r="L15" t="e">
        <f>TTEST(#REF!,#REF!,2,2)</f>
        <v>#REF!</v>
      </c>
      <c r="M15" t="e">
        <f>STDEV(#REF!)/SQRT(COUNT(#REF!))</f>
        <v>#REF!</v>
      </c>
      <c r="N15" t="e">
        <f>H15+M15</f>
        <v>#REF!</v>
      </c>
      <c r="O15" t="e">
        <f>H15-M15</f>
        <v>#REF!</v>
      </c>
      <c r="P15" t="e">
        <f>POWER(2,-N15)*$AW$2</f>
        <v>#REF!</v>
      </c>
      <c r="Q15" t="e">
        <f>POWER(2,-O15)*$AW$2</f>
        <v>#REF!</v>
      </c>
      <c r="R15" t="e">
        <f>Q15-J15</f>
        <v>#REF!</v>
      </c>
      <c r="S15" t="e">
        <f>J15-P15</f>
        <v>#REF!</v>
      </c>
      <c r="U15">
        <f>AVERAGE(C15:E15)-AVERAGE($C$25:$E$25)</f>
        <v>-0.18999999999999773</v>
      </c>
      <c r="V15">
        <f>AVERAGE(U15:U17)</f>
        <v>-1.2444444444444447</v>
      </c>
      <c r="X15">
        <f>POWER(2,-V15)*$I$2</f>
        <v>23692.730023590735</v>
      </c>
      <c r="Z15">
        <f>TTEST(U12:U14,U15:U17,2,2)</f>
        <v>0.80129197298937493</v>
      </c>
      <c r="AA15">
        <f>STDEV(U15:U17)/SQRT(COUNT(U15:U17))</f>
        <v>0.55708345452781449</v>
      </c>
      <c r="AB15">
        <f>V15+AA15</f>
        <v>-0.68736098991663019</v>
      </c>
      <c r="AC15">
        <f>V15-AA15</f>
        <v>-1.8015278989722592</v>
      </c>
      <c r="AD15">
        <f>POWER(2,-AB15)*$AW$2</f>
        <v>16103.351615191457</v>
      </c>
      <c r="AE15">
        <f>POWER(2,-AC15)*$AW$2</f>
        <v>34858.920638682452</v>
      </c>
      <c r="AF15">
        <f>AE15-X15</f>
        <v>11166.190615091717</v>
      </c>
      <c r="AG15">
        <f>X15-AD15</f>
        <v>7589.3784083992778</v>
      </c>
      <c r="AH15" t="e">
        <f>AVERAGE(O15:Q15)-AVERAGE($C$25:$E$25)</f>
        <v>#REF!</v>
      </c>
      <c r="AI15" t="e">
        <f>AVERAGE(AH15:AH17)</f>
        <v>#REF!</v>
      </c>
      <c r="AK15" t="e">
        <f>POWER(2,-AI15)*$I$2</f>
        <v>#REF!</v>
      </c>
      <c r="AM15" t="e">
        <f>TTEST(AH12:AH14,AH15:AH17,2,2)</f>
        <v>#REF!</v>
      </c>
      <c r="AN15" t="e">
        <f>STDEV(AH15:AH17)/SQRT(COUNT(AH15:AH17))</f>
        <v>#REF!</v>
      </c>
      <c r="AO15" t="e">
        <f>AI15+AN15</f>
        <v>#REF!</v>
      </c>
      <c r="AP15" t="e">
        <f>AI15-AN15</f>
        <v>#REF!</v>
      </c>
      <c r="AQ15" t="e">
        <f>POWER(2,-AO15)*$AW$2</f>
        <v>#REF!</v>
      </c>
      <c r="AR15" t="e">
        <f>POWER(2,-AP15)*$AW$2</f>
        <v>#REF!</v>
      </c>
      <c r="AS15" t="e">
        <f>AR15-AK15</f>
        <v>#REF!</v>
      </c>
      <c r="AT15" t="e">
        <f>AK15-AQ15</f>
        <v>#REF!</v>
      </c>
      <c r="AU15" t="e">
        <f>AVERAGE(#REF!)-$C$45</f>
        <v>#REF!</v>
      </c>
      <c r="AV15" t="e">
        <f>AVERAGE(AU15:AU17)</f>
        <v>#REF!</v>
      </c>
      <c r="AY15" t="e">
        <f>POWER(2,-AV15)*$I$2</f>
        <v>#REF!</v>
      </c>
      <c r="BA15" t="e">
        <f>TTEST(AU12:AU14,AU15:AU17,2,2)</f>
        <v>#REF!</v>
      </c>
      <c r="BB15" t="e">
        <f>STDEV(AU15:AU17)/SQRT(COUNT(AU15:AU17))</f>
        <v>#REF!</v>
      </c>
      <c r="BC15" t="e">
        <f>AV15+BB15</f>
        <v>#REF!</v>
      </c>
      <c r="BD15" t="e">
        <f>AV15-BB15</f>
        <v>#REF!</v>
      </c>
      <c r="BE15" t="e">
        <f>POWER(2,-BC15)*$AW$2</f>
        <v>#REF!</v>
      </c>
      <c r="BF15" t="e">
        <f>POWER(2,-BD15)*$AW$2</f>
        <v>#REF!</v>
      </c>
      <c r="BG15" t="e">
        <f>BF15-AY15</f>
        <v>#REF!</v>
      </c>
      <c r="BH15" t="e">
        <f>AY15-BE15</f>
        <v>#REF!</v>
      </c>
    </row>
    <row r="16" spans="1:60" x14ac:dyDescent="0.35">
      <c r="C16">
        <v>23.12</v>
      </c>
      <c r="D16">
        <v>20.68</v>
      </c>
      <c r="E16">
        <v>17.809999999999999</v>
      </c>
      <c r="F16">
        <f>AVERAGE(C16:E16)-AVERAGE($C$16:$E$16)</f>
        <v>0</v>
      </c>
      <c r="U16">
        <f>AVERAGE(C16:E16)-AVERAGE($C$26:$E$26)</f>
        <v>-2.0833333333333357</v>
      </c>
      <c r="AH16" t="e">
        <f>AVERAGE(O16:Q16)-AVERAGE($C$26:$E$26)</f>
        <v>#DIV/0!</v>
      </c>
      <c r="AU16" t="e">
        <f>AVERAGE(#REF!)-$C$46</f>
        <v>#REF!</v>
      </c>
    </row>
    <row r="17" spans="1:60" x14ac:dyDescent="0.35">
      <c r="C17">
        <v>19.28</v>
      </c>
      <c r="D17">
        <v>18.13</v>
      </c>
      <c r="E17">
        <v>16.77</v>
      </c>
      <c r="F17">
        <f>AVERAGE(C17:E17)-AVERAGE($C$17:$E$17)</f>
        <v>0</v>
      </c>
      <c r="U17">
        <f>AVERAGE(C17:E17)-AVERAGE($C$27:$E$27)</f>
        <v>-1.4600000000000009</v>
      </c>
      <c r="AH17" t="e">
        <f>AVERAGE(O17:Q17)-AVERAGE($C$27:$E$27)</f>
        <v>#DIV/0!</v>
      </c>
      <c r="AU17" t="e">
        <f>AVERAGE(#REF!)-$C$47</f>
        <v>#REF!</v>
      </c>
    </row>
    <row r="18" spans="1:60" x14ac:dyDescent="0.35">
      <c r="B18" t="s">
        <v>20</v>
      </c>
      <c r="C18">
        <v>22.59</v>
      </c>
      <c r="D18">
        <v>20.92</v>
      </c>
      <c r="E18">
        <v>19.25</v>
      </c>
      <c r="F18">
        <f>AVERAGE(C18:E18)-AVERAGE($C$18:$E$18)</f>
        <v>0</v>
      </c>
      <c r="H18">
        <f>AVERAGE(F18:F20)</f>
        <v>0</v>
      </c>
      <c r="J18">
        <f>POWER(2,-H18)*$I$2</f>
        <v>10000</v>
      </c>
      <c r="L18" t="e">
        <f>TTEST(#REF!,#REF!,2,2)</f>
        <v>#REF!</v>
      </c>
      <c r="M18" t="e">
        <f>STDEV(#REF!)/SQRT(COUNT(#REF!))</f>
        <v>#REF!</v>
      </c>
      <c r="N18" t="e">
        <f>H18+M18</f>
        <v>#REF!</v>
      </c>
      <c r="O18" t="e">
        <f>H18-M18</f>
        <v>#REF!</v>
      </c>
      <c r="P18" t="e">
        <f>POWER(2,-N18)*$AW$2</f>
        <v>#REF!</v>
      </c>
      <c r="Q18" t="e">
        <f>POWER(2,-O18)*$AW$2</f>
        <v>#REF!</v>
      </c>
      <c r="R18" t="e">
        <f>Q18-J18</f>
        <v>#REF!</v>
      </c>
      <c r="S18" t="e">
        <f>J18-P18</f>
        <v>#REF!</v>
      </c>
      <c r="U18">
        <f>AVERAGE(C18:E18)-AVERAGE($C$28:$E$28)</f>
        <v>-1.0199999999999996</v>
      </c>
      <c r="V18">
        <f>AVERAGE(U18:U20)</f>
        <v>-1.4611111111111075</v>
      </c>
      <c r="X18">
        <f>POWER(2,-V18)*$I$2</f>
        <v>27532.032366897052</v>
      </c>
      <c r="Z18">
        <f>TTEST(U12:U14,U18:U20,2,2)</f>
        <v>0.83662660236803155</v>
      </c>
      <c r="AA18">
        <f>STDEV(U18:U20)/SQRT(COUNT(U18:U20))</f>
        <v>0.27517222440940309</v>
      </c>
      <c r="AB18">
        <f>V18+AA18</f>
        <v>-1.1859388867017044</v>
      </c>
      <c r="AC18">
        <f>V18-AA18</f>
        <v>-1.7362833355205105</v>
      </c>
      <c r="AD18">
        <f>POWER(2,-AB18)*$AW$2</f>
        <v>22751.140787101223</v>
      </c>
      <c r="AE18">
        <f>POWER(2,-AC18)*$AW$2</f>
        <v>33317.573538185956</v>
      </c>
      <c r="AF18">
        <f>AE18-X18</f>
        <v>5785.5411712889036</v>
      </c>
      <c r="AG18">
        <f>X18-AD18</f>
        <v>4780.8915797958289</v>
      </c>
      <c r="AH18" t="e">
        <f>AVERAGE(O18:Q18)-AVERAGE($C$28:$E$28)</f>
        <v>#REF!</v>
      </c>
      <c r="AI18" t="e">
        <f>AVERAGE(AH18:AH20)</f>
        <v>#REF!</v>
      </c>
      <c r="AK18" t="e">
        <f>POWER(2,-AI18)*$I$2</f>
        <v>#REF!</v>
      </c>
      <c r="AM18" t="e">
        <f>TTEST(AH12:AH14,AH18:AH20,2,2)</f>
        <v>#REF!</v>
      </c>
      <c r="AN18" t="e">
        <f>STDEV(AH18:AH20)/SQRT(COUNT(AH18:AH20))</f>
        <v>#REF!</v>
      </c>
      <c r="AO18" t="e">
        <f>AI18+AN18</f>
        <v>#REF!</v>
      </c>
      <c r="AP18" t="e">
        <f>AI18-AN18</f>
        <v>#REF!</v>
      </c>
      <c r="AQ18" t="e">
        <f>POWER(2,-AO18)*$AW$2</f>
        <v>#REF!</v>
      </c>
      <c r="AR18" t="e">
        <f>POWER(2,-AP18)*$AW$2</f>
        <v>#REF!</v>
      </c>
      <c r="AS18" t="e">
        <f>AR18-AK18</f>
        <v>#REF!</v>
      </c>
      <c r="AT18" t="e">
        <f>AK18-AQ18</f>
        <v>#REF!</v>
      </c>
      <c r="AU18" t="e">
        <f>AVERAGE(#REF!)-$C$48</f>
        <v>#REF!</v>
      </c>
      <c r="AV18" t="e">
        <f>AVERAGE(AU18:AU20)</f>
        <v>#REF!</v>
      </c>
      <c r="AY18" t="e">
        <f>POWER(2,-AV18)*$I$2</f>
        <v>#REF!</v>
      </c>
      <c r="BA18" t="e">
        <f>TTEST(AU12:AU14,AU18:AU20,2,2)</f>
        <v>#REF!</v>
      </c>
      <c r="BB18" t="e">
        <f>STDEV(AU18:AU20)/SQRT(COUNT(AU18:AU20))</f>
        <v>#REF!</v>
      </c>
      <c r="BC18" t="e">
        <f>AV18+BB18</f>
        <v>#REF!</v>
      </c>
      <c r="BD18" t="e">
        <f>AV18-BB18</f>
        <v>#REF!</v>
      </c>
      <c r="BE18" t="e">
        <f>POWER(2,-BC18)*$AW$2</f>
        <v>#REF!</v>
      </c>
      <c r="BF18" t="e">
        <f>POWER(2,-BD18)*$AW$2</f>
        <v>#REF!</v>
      </c>
      <c r="BG18" t="e">
        <f>BF18-AY18</f>
        <v>#REF!</v>
      </c>
      <c r="BH18" t="e">
        <f>AY18-BE18</f>
        <v>#REF!</v>
      </c>
    </row>
    <row r="19" spans="1:60" x14ac:dyDescent="0.35">
      <c r="C19">
        <v>21.21</v>
      </c>
      <c r="D19">
        <v>19.66</v>
      </c>
      <c r="E19">
        <v>18.87</v>
      </c>
      <c r="F19">
        <f>AVERAGE(C19:E19)-AVERAGE($C$19:$E$19)</f>
        <v>0</v>
      </c>
      <c r="U19">
        <f>AVERAGE(C19:E19)-AVERAGE($C$29:$E$29)</f>
        <v>-1.3966666666666612</v>
      </c>
      <c r="AH19" t="e">
        <f>AVERAGE(O19:Q19)-AVERAGE($C$29:$E$29)</f>
        <v>#DIV/0!</v>
      </c>
      <c r="AU19" t="e">
        <f>AVERAGE(#REF!)-$C$49</f>
        <v>#REF!</v>
      </c>
    </row>
    <row r="20" spans="1:60" x14ac:dyDescent="0.35">
      <c r="C20">
        <v>22.17</v>
      </c>
      <c r="D20">
        <v>19.940000000000001</v>
      </c>
      <c r="E20">
        <v>17.73</v>
      </c>
      <c r="F20">
        <f>AVERAGE(C20:E20)-AVERAGE($C$20:$E$20)</f>
        <v>0</v>
      </c>
      <c r="U20">
        <f>AVERAGE(C20:E20)-AVERAGE($C$30:$E$30)</f>
        <v>-1.9666666666666615</v>
      </c>
      <c r="AH20" t="e">
        <f>AVERAGE(O20:Q20)-AVERAGE($C$30:$E$30)</f>
        <v>#DIV/0!</v>
      </c>
      <c r="AU20" t="e">
        <f>AVERAGE(#REF!)-$C$50</f>
        <v>#REF!</v>
      </c>
    </row>
    <row r="21" spans="1:60" x14ac:dyDescent="0.35">
      <c r="B21" t="s">
        <v>21</v>
      </c>
      <c r="C21">
        <v>40.78</v>
      </c>
      <c r="D21">
        <v>40.33</v>
      </c>
      <c r="E21">
        <v>36.799999999999997</v>
      </c>
      <c r="F21">
        <f>AVERAGE(C21:E21)-AVERAGE($C$21:$E$21)</f>
        <v>0</v>
      </c>
      <c r="U21">
        <f>AVERAGE(C21:E21)-AVERAGE($C$22:$E$22)</f>
        <v>17.990000000000002</v>
      </c>
      <c r="AH21" t="e">
        <f>AVERAGE(O21:Q21)-AVERAGE($C$22:$E$22)</f>
        <v>#DIV/0!</v>
      </c>
      <c r="AU21" t="e">
        <f>AVERAGE(#REF!)-$C$51</f>
        <v>#REF!</v>
      </c>
    </row>
    <row r="22" spans="1:60" x14ac:dyDescent="0.35">
      <c r="A22" t="s">
        <v>23</v>
      </c>
      <c r="B22" t="s">
        <v>18</v>
      </c>
      <c r="C22">
        <v>20.95</v>
      </c>
      <c r="D22">
        <v>20.77</v>
      </c>
      <c r="E22">
        <v>22.22</v>
      </c>
      <c r="F22">
        <f>AVERAGE(C22:E22)-AVERAGE($C$12:$E$12)</f>
        <v>1.4466666666666654</v>
      </c>
      <c r="H22">
        <f>AVERAGE(F22:F24)</f>
        <v>1.3966666666666647</v>
      </c>
      <c r="J22">
        <f>POWER(2,-H22)*$I$2</f>
        <v>3798.0566605890026</v>
      </c>
      <c r="M22" t="e">
        <f>STDEV(#REF!)/SQRT(COUNT(#REF!))</f>
        <v>#REF!</v>
      </c>
      <c r="N22" t="e">
        <f>H22+M22</f>
        <v>#REF!</v>
      </c>
      <c r="O22" t="e">
        <f>H22-M22</f>
        <v>#REF!</v>
      </c>
      <c r="P22" t="e">
        <f>POWER(2,-N22)*$AW$2</f>
        <v>#REF!</v>
      </c>
      <c r="Q22" t="e">
        <f>POWER(2,-O22)*$AW$2</f>
        <v>#REF!</v>
      </c>
      <c r="R22" t="e">
        <f t="shared" ref="R22" si="25">Q22-J22</f>
        <v>#REF!</v>
      </c>
      <c r="S22" t="e">
        <f t="shared" ref="S22" si="26">J22-P22</f>
        <v>#REF!</v>
      </c>
      <c r="U22">
        <f>AVERAGE(C22:E22)-AVERAGE($C$22:$E$22)</f>
        <v>0</v>
      </c>
      <c r="V22">
        <f>AVERAGE(U22:U24)</f>
        <v>0</v>
      </c>
      <c r="X22">
        <f t="shared" ref="X22" si="27">POWER(2,-V22)*$I$2</f>
        <v>10000</v>
      </c>
      <c r="AA22">
        <f t="shared" ref="AA22" si="28">STDEV(U22:U24)/SQRT(COUNT(U22:U24))</f>
        <v>0</v>
      </c>
      <c r="AB22">
        <f t="shared" ref="AB22" si="29">V22+AA22</f>
        <v>0</v>
      </c>
      <c r="AC22">
        <f t="shared" ref="AC22" si="30">V22-AA22</f>
        <v>0</v>
      </c>
      <c r="AD22">
        <f>POWER(2,-AB22)*$AW$2</f>
        <v>10000</v>
      </c>
      <c r="AE22">
        <f>POWER(2,-AC22)*$AW$2</f>
        <v>10000</v>
      </c>
      <c r="AF22">
        <f t="shared" ref="AF22" si="31">AE22-X22</f>
        <v>0</v>
      </c>
      <c r="AG22">
        <f t="shared" ref="AG22" si="32">X22-AD22</f>
        <v>0</v>
      </c>
      <c r="AH22" t="e">
        <f>AVERAGE(O22:Q22)-AVERAGE($C$22:$E$22)</f>
        <v>#REF!</v>
      </c>
      <c r="AI22" t="e">
        <f>AVERAGE(AH22:AH24)</f>
        <v>#REF!</v>
      </c>
      <c r="AK22" t="e">
        <f t="shared" ref="AK22" si="33">POWER(2,-AI22)*$I$2</f>
        <v>#REF!</v>
      </c>
      <c r="AN22" t="e">
        <f t="shared" ref="AN22" si="34">STDEV(AH22:AH24)/SQRT(COUNT(AH22:AH24))</f>
        <v>#REF!</v>
      </c>
      <c r="AO22" t="e">
        <f t="shared" ref="AO22" si="35">AI22+AN22</f>
        <v>#REF!</v>
      </c>
      <c r="AP22" t="e">
        <f t="shared" ref="AP22" si="36">AI22-AN22</f>
        <v>#REF!</v>
      </c>
      <c r="AQ22" t="e">
        <f>POWER(2,-AO22)*$AW$2</f>
        <v>#REF!</v>
      </c>
      <c r="AR22" t="e">
        <f>POWER(2,-AP22)*$AW$2</f>
        <v>#REF!</v>
      </c>
      <c r="AS22" t="e">
        <f t="shared" ref="AS22" si="37">AR22-AK22</f>
        <v>#REF!</v>
      </c>
      <c r="AT22" t="e">
        <f t="shared" ref="AT22" si="38">AK22-AQ22</f>
        <v>#REF!</v>
      </c>
      <c r="AU22" t="e">
        <f>AVERAGE(#REF!)-$C$42</f>
        <v>#REF!</v>
      </c>
      <c r="AV22" t="e">
        <f t="shared" ref="AV22" si="39">AVERAGE(AU22:AU24)</f>
        <v>#REF!</v>
      </c>
      <c r="AY22" t="e">
        <f t="shared" ref="AY22" si="40">POWER(2,-AV22)*$I$2</f>
        <v>#REF!</v>
      </c>
      <c r="BB22" t="e">
        <f t="shared" ref="BB22" si="41">STDEV(AU22:AU24)/SQRT(COUNT(AU22:AU24))</f>
        <v>#REF!</v>
      </c>
      <c r="BC22" t="e">
        <f t="shared" ref="BC22" si="42">AV22+BB22</f>
        <v>#REF!</v>
      </c>
      <c r="BD22" t="e">
        <f t="shared" ref="BD22" si="43">AV22-BB22</f>
        <v>#REF!</v>
      </c>
      <c r="BE22" t="e">
        <f t="shared" ref="BE22:BF22" si="44">POWER(2,-BC22)*$AW$2</f>
        <v>#REF!</v>
      </c>
      <c r="BF22" t="e">
        <f t="shared" si="44"/>
        <v>#REF!</v>
      </c>
      <c r="BG22" t="e">
        <f t="shared" ref="BG22" si="45">BF22-AY22</f>
        <v>#REF!</v>
      </c>
      <c r="BH22" t="e">
        <f t="shared" ref="BH22" si="46">AY22-BE22</f>
        <v>#REF!</v>
      </c>
    </row>
    <row r="23" spans="1:60" x14ac:dyDescent="0.35">
      <c r="C23">
        <v>19.16</v>
      </c>
      <c r="D23">
        <v>20.58</v>
      </c>
      <c r="E23">
        <v>22.34</v>
      </c>
      <c r="F23">
        <f>AVERAGE(C23:E23)-AVERAGE($C$13:$E$13)</f>
        <v>1.5399999999999991</v>
      </c>
      <c r="U23">
        <f>AVERAGE(C23:E23)-AVERAGE($C$23:$E$23)</f>
        <v>0</v>
      </c>
      <c r="AH23" t="e">
        <f>AVERAGE(O23:Q23)-AVERAGE($C$23:$E$23)</f>
        <v>#DIV/0!</v>
      </c>
      <c r="AU23" t="e">
        <f>AVERAGE(#REF!)-$C$43</f>
        <v>#REF!</v>
      </c>
    </row>
    <row r="24" spans="1:60" x14ac:dyDescent="0.35">
      <c r="C24">
        <v>18.18</v>
      </c>
      <c r="D24">
        <v>18.309999999999999</v>
      </c>
      <c r="E24">
        <v>20.18</v>
      </c>
      <c r="F24">
        <f>AVERAGE(C24:E24)-AVERAGE($C$14:$E$14)</f>
        <v>1.2033333333333296</v>
      </c>
      <c r="U24">
        <f>AVERAGE(C24:E24)-AVERAGE($C$24:$E$24)</f>
        <v>0</v>
      </c>
      <c r="AH24" t="e">
        <f>AVERAGE(O24:Q24)-AVERAGE($C$24:$E$24)</f>
        <v>#DIV/0!</v>
      </c>
      <c r="AU24" t="e">
        <f>AVERAGE(#REF!)-$C$44</f>
        <v>#REF!</v>
      </c>
    </row>
    <row r="25" spans="1:60" x14ac:dyDescent="0.35">
      <c r="B25" t="s">
        <v>19</v>
      </c>
      <c r="C25">
        <v>19.84</v>
      </c>
      <c r="D25">
        <v>19.899999999999999</v>
      </c>
      <c r="E25">
        <v>20.96</v>
      </c>
      <c r="F25">
        <f>AVERAGE(C25:E25)-AVERAGE($C$15:$E$15)</f>
        <v>0.18999999999999773</v>
      </c>
      <c r="H25">
        <f>AVERAGE(F25:F27)</f>
        <v>1.2444444444444447</v>
      </c>
      <c r="J25">
        <f>POWER(2,-H25)*$I$2</f>
        <v>4220.7039838984565</v>
      </c>
      <c r="L25" t="e">
        <f>TTEST(#REF!,#REF!,2,2)</f>
        <v>#REF!</v>
      </c>
      <c r="M25" t="e">
        <f>STDEV(#REF!)/SQRT(COUNT(#REF!))</f>
        <v>#REF!</v>
      </c>
      <c r="N25" t="e">
        <f>H25+M25</f>
        <v>#REF!</v>
      </c>
      <c r="O25" t="e">
        <f>H25-M25</f>
        <v>#REF!</v>
      </c>
      <c r="P25" t="e">
        <f>POWER(2,-N25)*$AW$2</f>
        <v>#REF!</v>
      </c>
      <c r="Q25" t="e">
        <f>POWER(2,-O25)*$AW$2</f>
        <v>#REF!</v>
      </c>
      <c r="R25" t="e">
        <f>Q25-J25</f>
        <v>#REF!</v>
      </c>
      <c r="S25" t="e">
        <f>J25-P25</f>
        <v>#REF!</v>
      </c>
      <c r="U25">
        <f>AVERAGE(C25:E25)-AVERAGE($C$25:$E$25)</f>
        <v>0</v>
      </c>
      <c r="V25">
        <f t="shared" ref="V25" si="47">AVERAGE(U25:U27)</f>
        <v>0</v>
      </c>
      <c r="X25">
        <f>POWER(2,-V25)*$I$2</f>
        <v>10000</v>
      </c>
      <c r="Z25" t="e">
        <f t="shared" ref="Z25" si="48">TTEST(U22:U24,U25:U27,2,2)</f>
        <v>#DIV/0!</v>
      </c>
      <c r="AA25">
        <f t="shared" ref="AA25" si="49">STDEV(U25:U27)/SQRT(COUNT(U25:U27))</f>
        <v>0</v>
      </c>
      <c r="AB25">
        <f t="shared" ref="AB25" si="50">V25+AA25</f>
        <v>0</v>
      </c>
      <c r="AC25">
        <f t="shared" ref="AC25" si="51">V25-AA25</f>
        <v>0</v>
      </c>
      <c r="AD25">
        <f>POWER(2,-AB25)*$AW$2</f>
        <v>10000</v>
      </c>
      <c r="AE25">
        <f>POWER(2,-AC25)*$AW$2</f>
        <v>10000</v>
      </c>
      <c r="AF25">
        <f t="shared" ref="AF25" si="52">AE25-X25</f>
        <v>0</v>
      </c>
      <c r="AG25">
        <f t="shared" ref="AG25" si="53">X25-AD25</f>
        <v>0</v>
      </c>
      <c r="AH25" t="e">
        <f>AVERAGE(O25:Q25)-AVERAGE($C$25:$E$25)</f>
        <v>#REF!</v>
      </c>
      <c r="AI25" t="e">
        <f t="shared" ref="AI25" si="54">AVERAGE(AH25:AH27)</f>
        <v>#REF!</v>
      </c>
      <c r="AK25" t="e">
        <f>POWER(2,-AI25)*$I$2</f>
        <v>#REF!</v>
      </c>
      <c r="AM25" t="e">
        <f t="shared" ref="AM25" si="55">TTEST(AH22:AH24,AH25:AH27,2,2)</f>
        <v>#REF!</v>
      </c>
      <c r="AN25" t="e">
        <f t="shared" ref="AN25" si="56">STDEV(AH25:AH27)/SQRT(COUNT(AH25:AH27))</f>
        <v>#REF!</v>
      </c>
      <c r="AO25" t="e">
        <f t="shared" ref="AO25" si="57">AI25+AN25</f>
        <v>#REF!</v>
      </c>
      <c r="AP25" t="e">
        <f t="shared" ref="AP25" si="58">AI25-AN25</f>
        <v>#REF!</v>
      </c>
      <c r="AQ25" t="e">
        <f>POWER(2,-AO25)*$AW$2</f>
        <v>#REF!</v>
      </c>
      <c r="AR25" t="e">
        <f>POWER(2,-AP25)*$AW$2</f>
        <v>#REF!</v>
      </c>
      <c r="AS25" t="e">
        <f t="shared" ref="AS25" si="59">AR25-AK25</f>
        <v>#REF!</v>
      </c>
      <c r="AT25" t="e">
        <f t="shared" ref="AT25" si="60">AK25-AQ25</f>
        <v>#REF!</v>
      </c>
      <c r="AU25" t="e">
        <f>AVERAGE(#REF!)-$C$45</f>
        <v>#REF!</v>
      </c>
      <c r="AV25" t="e">
        <f t="shared" ref="AV25" si="61">AVERAGE(AU25:AU27)</f>
        <v>#REF!</v>
      </c>
      <c r="AY25" t="e">
        <f>POWER(2,-AV25)*$I$2</f>
        <v>#REF!</v>
      </c>
      <c r="BA25" t="e">
        <f t="shared" ref="BA25" si="62">TTEST(AU22:AU24,AU25:AU27,2,2)</f>
        <v>#REF!</v>
      </c>
      <c r="BB25" t="e">
        <f t="shared" ref="BB25" si="63">STDEV(AU25:AU27)/SQRT(COUNT(AU25:AU27))</f>
        <v>#REF!</v>
      </c>
      <c r="BC25" t="e">
        <f t="shared" ref="BC25" si="64">AV25+BB25</f>
        <v>#REF!</v>
      </c>
      <c r="BD25" t="e">
        <f t="shared" ref="BD25" si="65">AV25-BB25</f>
        <v>#REF!</v>
      </c>
      <c r="BE25" t="e">
        <f>POWER(2,-BC25)*$AW$2</f>
        <v>#REF!</v>
      </c>
      <c r="BF25" t="e">
        <f>POWER(2,-BD25)*$AW$2</f>
        <v>#REF!</v>
      </c>
      <c r="BG25" t="e">
        <f t="shared" ref="BG25" si="66">BF25-AY25</f>
        <v>#REF!</v>
      </c>
      <c r="BH25" t="e">
        <f t="shared" ref="BH25" si="67">AY25-BE25</f>
        <v>#REF!</v>
      </c>
    </row>
    <row r="26" spans="1:60" x14ac:dyDescent="0.35">
      <c r="C26">
        <v>25.26</v>
      </c>
      <c r="D26">
        <v>22.31</v>
      </c>
      <c r="E26">
        <v>20.29</v>
      </c>
      <c r="F26">
        <f>AVERAGE(C26:E26)-AVERAGE($C$16:$E$16)</f>
        <v>2.0833333333333357</v>
      </c>
      <c r="U26">
        <f>AVERAGE(C26:E26)-AVERAGE($C$26:$E$26)</f>
        <v>0</v>
      </c>
      <c r="AH26" t="e">
        <f>AVERAGE(O26:Q26)-AVERAGE($C$26:$E$26)</f>
        <v>#DIV/0!</v>
      </c>
      <c r="AU26" t="e">
        <f>AVERAGE(#REF!)-$C$46</f>
        <v>#REF!</v>
      </c>
    </row>
    <row r="27" spans="1:60" x14ac:dyDescent="0.35">
      <c r="C27">
        <v>20.99</v>
      </c>
      <c r="D27">
        <v>19.54</v>
      </c>
      <c r="E27">
        <v>18.03</v>
      </c>
      <c r="F27">
        <f>AVERAGE(C27:E27)-AVERAGE($C$17:$E$17)</f>
        <v>1.4600000000000009</v>
      </c>
      <c r="U27">
        <f>AVERAGE(C27:E27)-AVERAGE($C$27:$E$27)</f>
        <v>0</v>
      </c>
      <c r="AH27" t="e">
        <f>AVERAGE(O27:Q27)-AVERAGE($C$27:$E$27)</f>
        <v>#DIV/0!</v>
      </c>
      <c r="AU27" t="e">
        <f>AVERAGE(#REF!)-$C$47</f>
        <v>#REF!</v>
      </c>
    </row>
    <row r="28" spans="1:60" x14ac:dyDescent="0.35">
      <c r="B28" t="s">
        <v>20</v>
      </c>
      <c r="C28">
        <v>23.98</v>
      </c>
      <c r="D28">
        <v>21.53</v>
      </c>
      <c r="E28">
        <v>20.309999999999999</v>
      </c>
      <c r="F28">
        <f>AVERAGE(C28:E28)-AVERAGE($C$18:$E$18)</f>
        <v>1.0199999999999996</v>
      </c>
      <c r="H28">
        <f>AVERAGE(F28:F30)</f>
        <v>1.4611111111111075</v>
      </c>
      <c r="J28">
        <f>POWER(2,-H28)*$I$2</f>
        <v>3632.1328795266968</v>
      </c>
      <c r="L28" t="e">
        <f>TTEST(#REF!,#REF!,2,2)</f>
        <v>#REF!</v>
      </c>
      <c r="M28" t="e">
        <f>STDEV(#REF!)/SQRT(COUNT(#REF!))</f>
        <v>#REF!</v>
      </c>
      <c r="N28" t="e">
        <f>H28+M28</f>
        <v>#REF!</v>
      </c>
      <c r="O28" t="e">
        <f>H28-M28</f>
        <v>#REF!</v>
      </c>
      <c r="P28" t="e">
        <f>POWER(2,-N28)*$AW$2</f>
        <v>#REF!</v>
      </c>
      <c r="Q28" t="e">
        <f>POWER(2,-O28)*$AW$2</f>
        <v>#REF!</v>
      </c>
      <c r="R28" t="e">
        <f t="shared" ref="R28" si="68">Q28-J28</f>
        <v>#REF!</v>
      </c>
      <c r="S28" t="e">
        <f t="shared" ref="S28" si="69">J28-P28</f>
        <v>#REF!</v>
      </c>
      <c r="U28">
        <f>AVERAGE(C28:E28)-AVERAGE($C$28:$E$28)</f>
        <v>0</v>
      </c>
      <c r="V28">
        <f t="shared" ref="V28" si="70">AVERAGE(U28:U30)</f>
        <v>0</v>
      </c>
      <c r="X28">
        <f t="shared" ref="X28" si="71">POWER(2,-V28)*$I$2</f>
        <v>10000</v>
      </c>
      <c r="Z28" t="e">
        <f t="shared" ref="Z28" si="72">TTEST(U22:U24,U28:U30,2,2)</f>
        <v>#DIV/0!</v>
      </c>
      <c r="AA28">
        <f t="shared" ref="AA28" si="73">STDEV(U28:U30)/SQRT(COUNT(U28:U30))</f>
        <v>0</v>
      </c>
      <c r="AB28">
        <f t="shared" ref="AB28" si="74">V28+AA28</f>
        <v>0</v>
      </c>
      <c r="AC28">
        <f t="shared" ref="AC28" si="75">V28-AA28</f>
        <v>0</v>
      </c>
      <c r="AD28">
        <f>POWER(2,-AB28)*$AW$2</f>
        <v>10000</v>
      </c>
      <c r="AE28">
        <f>POWER(2,-AC28)*$AW$2</f>
        <v>10000</v>
      </c>
      <c r="AF28">
        <f t="shared" ref="AF28" si="76">AE28-X28</f>
        <v>0</v>
      </c>
      <c r="AG28">
        <f t="shared" ref="AG28" si="77">X28-AD28</f>
        <v>0</v>
      </c>
      <c r="AH28" t="e">
        <f>AVERAGE(O28:Q28)-AVERAGE($C$28:$E$28)</f>
        <v>#REF!</v>
      </c>
      <c r="AI28" t="e">
        <f t="shared" ref="AI28" si="78">AVERAGE(AH28:AH30)</f>
        <v>#REF!</v>
      </c>
      <c r="AK28" t="e">
        <f t="shared" ref="AK28" si="79">POWER(2,-AI28)*$I$2</f>
        <v>#REF!</v>
      </c>
      <c r="AM28" t="e">
        <f t="shared" ref="AM28" si="80">TTEST(AH22:AH24,AH28:AH30,2,2)</f>
        <v>#REF!</v>
      </c>
      <c r="AN28" t="e">
        <f t="shared" ref="AN28" si="81">STDEV(AH28:AH30)/SQRT(COUNT(AH28:AH30))</f>
        <v>#REF!</v>
      </c>
      <c r="AO28" t="e">
        <f t="shared" ref="AO28" si="82">AI28+AN28</f>
        <v>#REF!</v>
      </c>
      <c r="AP28" t="e">
        <f t="shared" ref="AP28" si="83">AI28-AN28</f>
        <v>#REF!</v>
      </c>
      <c r="AQ28" t="e">
        <f>POWER(2,-AO28)*$AW$2</f>
        <v>#REF!</v>
      </c>
      <c r="AR28" t="e">
        <f>POWER(2,-AP28)*$AW$2</f>
        <v>#REF!</v>
      </c>
      <c r="AS28" t="e">
        <f t="shared" ref="AS28" si="84">AR28-AK28</f>
        <v>#REF!</v>
      </c>
      <c r="AT28" t="e">
        <f t="shared" ref="AT28" si="85">AK28-AQ28</f>
        <v>#REF!</v>
      </c>
      <c r="AU28" t="e">
        <f>AVERAGE(#REF!)-$C$48</f>
        <v>#REF!</v>
      </c>
      <c r="AV28" t="e">
        <f t="shared" ref="AV28" si="86">AVERAGE(AU28:AU30)</f>
        <v>#REF!</v>
      </c>
      <c r="AY28" t="e">
        <f>POWER(2,-AV28)*$I$2</f>
        <v>#REF!</v>
      </c>
      <c r="BA28" t="e">
        <f t="shared" ref="BA28" si="87">TTEST(AU22:AU24,AU28:AU30,2,2)</f>
        <v>#REF!</v>
      </c>
      <c r="BB28" t="e">
        <f t="shared" ref="BB28" si="88">STDEV(AU28:AU30)/SQRT(COUNT(AU28:AU30))</f>
        <v>#REF!</v>
      </c>
      <c r="BC28" t="e">
        <f t="shared" ref="BC28" si="89">AV28+BB28</f>
        <v>#REF!</v>
      </c>
      <c r="BD28" t="e">
        <f t="shared" ref="BD28" si="90">AV28-BB28</f>
        <v>#REF!</v>
      </c>
      <c r="BE28" t="e">
        <f t="shared" ref="BE28:BF28" si="91">POWER(2,-BC28)*$AW$2</f>
        <v>#REF!</v>
      </c>
      <c r="BF28" t="e">
        <f t="shared" si="91"/>
        <v>#REF!</v>
      </c>
      <c r="BG28" t="e">
        <f t="shared" ref="BG28" si="92">BF28-AY28</f>
        <v>#REF!</v>
      </c>
      <c r="BH28" t="e">
        <f t="shared" ref="BH28" si="93">AY28-BE28</f>
        <v>#REF!</v>
      </c>
    </row>
    <row r="29" spans="1:60" x14ac:dyDescent="0.35">
      <c r="C29">
        <v>22.48</v>
      </c>
      <c r="D29">
        <v>21.35</v>
      </c>
      <c r="E29">
        <v>20.100000000000001</v>
      </c>
      <c r="F29">
        <f>AVERAGE(C29:E29)-AVERAGE($C$19:$E$19)</f>
        <v>1.3966666666666612</v>
      </c>
      <c r="U29">
        <f>AVERAGE(C29:E29)-AVERAGE($C$29:$E$29)</f>
        <v>0</v>
      </c>
      <c r="AH29" t="e">
        <f>AVERAGE(O29:Q29)-AVERAGE($C$29:$E$29)</f>
        <v>#DIV/0!</v>
      </c>
      <c r="AU29" t="e">
        <f>AVERAGE(#REF!)-$C$49</f>
        <v>#REF!</v>
      </c>
    </row>
    <row r="30" spans="1:60" x14ac:dyDescent="0.35">
      <c r="C30">
        <v>23.67</v>
      </c>
      <c r="D30">
        <v>22.24</v>
      </c>
      <c r="E30">
        <v>19.829999999999998</v>
      </c>
      <c r="F30">
        <f>AVERAGE(C30:E30)-AVERAGE($C$20:$E$20)</f>
        <v>1.9666666666666615</v>
      </c>
      <c r="U30">
        <f>AVERAGE(C30:E30)-AVERAGE($C$30:$E$30)</f>
        <v>0</v>
      </c>
      <c r="AH30" t="e">
        <f>AVERAGE(O30:Q30)-AVERAGE($C$30:$E$30)</f>
        <v>#DIV/0!</v>
      </c>
      <c r="AU30" t="e">
        <f>AVERAGE(#REF!)-$C$50</f>
        <v>#REF!</v>
      </c>
    </row>
    <row r="31" spans="1:60" x14ac:dyDescent="0.35">
      <c r="B31" t="s">
        <v>21</v>
      </c>
      <c r="C31">
        <v>33.54</v>
      </c>
      <c r="D31">
        <v>32.479999999999997</v>
      </c>
      <c r="E31">
        <v>33.880000000000003</v>
      </c>
      <c r="F31">
        <f>AVERAGE(C31:E31)-AVERAGE($C$21:$E$21)</f>
        <v>-6.0033333333333303</v>
      </c>
      <c r="U31">
        <f>AVERAGE(C31:E31)-AVERAGE($C$31:$E$31)</f>
        <v>0</v>
      </c>
      <c r="AH31" t="e">
        <f>AVERAGE(O31:Q31)-AVERAGE($C$31:$E$31)</f>
        <v>#DIV/0!</v>
      </c>
      <c r="AU31" t="e">
        <f>AVERAGE(#REF!)-$C$51</f>
        <v>#REF!</v>
      </c>
    </row>
    <row r="32" spans="1:60" x14ac:dyDescent="0.35">
      <c r="A32" t="s">
        <v>24</v>
      </c>
      <c r="B32" t="s">
        <v>18</v>
      </c>
      <c r="C32">
        <v>19.27</v>
      </c>
      <c r="D32">
        <v>19.91</v>
      </c>
      <c r="E32">
        <v>21.12</v>
      </c>
      <c r="F32">
        <f>AVERAGE(C32:E32)-AVERAGE($C$12:$E$12)</f>
        <v>0.23333333333333073</v>
      </c>
      <c r="H32">
        <f>AVERAGE(F32:F34)</f>
        <v>0.57944444444444443</v>
      </c>
      <c r="J32">
        <f>POWER(2,-H32)*$I$2</f>
        <v>6692.2143275250519</v>
      </c>
      <c r="M32" t="e">
        <f>STDEV(#REF!)/SQRT(COUNT(#REF!))</f>
        <v>#REF!</v>
      </c>
      <c r="N32" t="e">
        <f>H32+M32</f>
        <v>#REF!</v>
      </c>
      <c r="O32" t="e">
        <f>H32-M32</f>
        <v>#REF!</v>
      </c>
      <c r="P32" t="e">
        <f>POWER(2,-N32)*$AW$2</f>
        <v>#REF!</v>
      </c>
      <c r="Q32" t="e">
        <f>POWER(2,-O32)*$AW$2</f>
        <v>#REF!</v>
      </c>
      <c r="R32" t="e">
        <f t="shared" ref="R32" si="94">Q32-J32</f>
        <v>#REF!</v>
      </c>
      <c r="S32" t="e">
        <f t="shared" ref="S32" si="95">J32-P32</f>
        <v>#REF!</v>
      </c>
      <c r="U32">
        <f>AVERAGE(C32:E32)-AVERAGE($C$22:$E$22)</f>
        <v>-1.2133333333333347</v>
      </c>
      <c r="V32">
        <f>AVERAGE(U32:U34)</f>
        <v>-0.8172222222222203</v>
      </c>
      <c r="X32">
        <f t="shared" ref="X32" si="96">POWER(2,-V32)*$I$2</f>
        <v>17620.101345426541</v>
      </c>
      <c r="AA32">
        <f t="shared" ref="AA32" si="97">STDEV(U32:U34)/SQRT(COUNT(U32:U34))</f>
        <v>0.21266460581841518</v>
      </c>
      <c r="AB32">
        <f t="shared" ref="AB32" si="98">V32+AA32</f>
        <v>-0.60455761640380512</v>
      </c>
      <c r="AC32">
        <f t="shared" ref="AC32" si="99">V32-AA32</f>
        <v>-1.0298868280406355</v>
      </c>
      <c r="AD32">
        <f t="shared" ref="AD32:AE32" si="100">POWER(2,-AB32)*$AW$2</f>
        <v>15205.124364652458</v>
      </c>
      <c r="AE32">
        <f t="shared" si="100"/>
        <v>20418.640714629793</v>
      </c>
      <c r="AF32">
        <f t="shared" ref="AF32" si="101">AE32-X32</f>
        <v>2798.5393692032521</v>
      </c>
      <c r="AG32">
        <f t="shared" ref="AG32" si="102">X32-AD32</f>
        <v>2414.9769807740831</v>
      </c>
      <c r="AH32" t="e">
        <f>AVERAGE(O32:Q32)-AVERAGE($C$22:$E$22)</f>
        <v>#REF!</v>
      </c>
      <c r="AI32" t="e">
        <f>AVERAGE(AH32:AH34)</f>
        <v>#REF!</v>
      </c>
      <c r="AK32" t="e">
        <f t="shared" ref="AK32" si="103">POWER(2,-AI32)*$I$2</f>
        <v>#REF!</v>
      </c>
      <c r="AN32" t="e">
        <f t="shared" ref="AN32" si="104">STDEV(AH32:AH34)/SQRT(COUNT(AH32:AH34))</f>
        <v>#REF!</v>
      </c>
      <c r="AO32" t="e">
        <f t="shared" ref="AO32" si="105">AI32+AN32</f>
        <v>#REF!</v>
      </c>
      <c r="AP32" t="e">
        <f t="shared" ref="AP32" si="106">AI32-AN32</f>
        <v>#REF!</v>
      </c>
      <c r="AQ32" t="e">
        <f t="shared" ref="AQ32:AR32" si="107">POWER(2,-AO32)*$AW$2</f>
        <v>#REF!</v>
      </c>
      <c r="AR32" t="e">
        <f t="shared" si="107"/>
        <v>#REF!</v>
      </c>
      <c r="AS32" t="e">
        <f t="shared" ref="AS32" si="108">AR32-AK32</f>
        <v>#REF!</v>
      </c>
      <c r="AT32" t="e">
        <f t="shared" ref="AT32" si="109">AK32-AQ32</f>
        <v>#REF!</v>
      </c>
      <c r="AU32" t="e">
        <f>AVERAGE(#REF!)-$C$42</f>
        <v>#REF!</v>
      </c>
      <c r="AV32" t="e">
        <f t="shared" ref="AV32" si="110">AVERAGE(AU32:AU34)</f>
        <v>#REF!</v>
      </c>
      <c r="AY32" t="e">
        <f t="shared" ref="AY32" si="111">POWER(2,-AV32)*$I$2</f>
        <v>#REF!</v>
      </c>
      <c r="BB32" t="e">
        <f t="shared" ref="BB32" si="112">STDEV(AU32:AU34)/SQRT(COUNT(AU32:AU34))</f>
        <v>#REF!</v>
      </c>
      <c r="BC32" t="e">
        <f t="shared" ref="BC32" si="113">AV32+BB32</f>
        <v>#REF!</v>
      </c>
      <c r="BD32" t="e">
        <f t="shared" ref="BD32" si="114">AV32-BB32</f>
        <v>#REF!</v>
      </c>
      <c r="BE32" t="e">
        <f t="shared" ref="BE32:BF32" si="115">POWER(2,-BC32)*$AW$2</f>
        <v>#REF!</v>
      </c>
      <c r="BF32" t="e">
        <f t="shared" si="115"/>
        <v>#REF!</v>
      </c>
      <c r="BG32" t="e">
        <f t="shared" ref="BG32" si="116">BF32-AY32</f>
        <v>#REF!</v>
      </c>
      <c r="BH32" t="e">
        <f t="shared" ref="BH32" si="117">AY32-BE32</f>
        <v>#REF!</v>
      </c>
    </row>
    <row r="33" spans="1:60" x14ac:dyDescent="0.35">
      <c r="C33">
        <v>18.899999999999999</v>
      </c>
      <c r="D33">
        <v>20.14</v>
      </c>
      <c r="E33">
        <v>20.78</v>
      </c>
      <c r="F33">
        <f>AVERAGE(C33:E33)-AVERAGE($C$13:$E$13)</f>
        <v>0.78666666666666885</v>
      </c>
      <c r="U33">
        <f>AVERAGE(C33:E33)-AVERAGE($C$23:$E$23)</f>
        <v>-0.7533333333333303</v>
      </c>
      <c r="AH33" t="e">
        <f>AVERAGE(O33:Q33)-AVERAGE($C$23:$E$23)</f>
        <v>#DIV/0!</v>
      </c>
      <c r="AU33" t="e">
        <f>AVERAGE(#REF!)-$C$43</f>
        <v>#REF!</v>
      </c>
    </row>
    <row r="34" spans="1:60" x14ac:dyDescent="0.35">
      <c r="C34">
        <v>18.12</v>
      </c>
      <c r="D34">
        <v>18.690000000000001</v>
      </c>
      <c r="F34">
        <f>AVERAGE(C34:E34)-AVERAGE($C$14:$E$14)</f>
        <v>0.71833333333333371</v>
      </c>
      <c r="U34">
        <f>AVERAGE(C34:E34)-AVERAGE($C$24:$E$24)</f>
        <v>-0.48499999999999588</v>
      </c>
      <c r="AH34" t="e">
        <f>AVERAGE(O34:Q34)-AVERAGE($C$24:$E$24)</f>
        <v>#DIV/0!</v>
      </c>
      <c r="AU34" t="e">
        <f>AVERAGE(#REF!)-$C$44</f>
        <v>#REF!</v>
      </c>
    </row>
    <row r="35" spans="1:60" x14ac:dyDescent="0.35">
      <c r="B35" t="s">
        <v>19</v>
      </c>
      <c r="C35">
        <v>19.079999999999998</v>
      </c>
      <c r="D35">
        <v>19.64</v>
      </c>
      <c r="E35">
        <v>21.02</v>
      </c>
      <c r="F35">
        <f>AVERAGE(C35:E35)-AVERAGE($C$15:$E$15)</f>
        <v>-0.13000000000000256</v>
      </c>
      <c r="H35">
        <f>AVERAGE(F35:F37)</f>
        <v>0.27999999999999997</v>
      </c>
      <c r="J35">
        <f>POWER(2,-H35)*$I$2</f>
        <v>8235.9101726757326</v>
      </c>
      <c r="L35" t="e">
        <f>TTEST(#REF!,#REF!,2,2)</f>
        <v>#REF!</v>
      </c>
      <c r="M35" t="e">
        <f>STDEV(#REF!)/SQRT(COUNT(#REF!))</f>
        <v>#REF!</v>
      </c>
      <c r="N35" t="e">
        <f>H35+M35</f>
        <v>#REF!</v>
      </c>
      <c r="O35" t="e">
        <f>H35-M35</f>
        <v>#REF!</v>
      </c>
      <c r="P35" t="e">
        <f>POWER(2,-N35)*$AW$2</f>
        <v>#REF!</v>
      </c>
      <c r="Q35" t="e">
        <f>POWER(2,-O35)*$AW$2</f>
        <v>#REF!</v>
      </c>
      <c r="R35" t="e">
        <f>Q35-J35</f>
        <v>#REF!</v>
      </c>
      <c r="S35" t="e">
        <f>J35-P35</f>
        <v>#REF!</v>
      </c>
      <c r="U35">
        <f>AVERAGE(C35:E35)-AVERAGE($C$25:$E$25)</f>
        <v>-0.32000000000000028</v>
      </c>
      <c r="V35">
        <f t="shared" ref="V35" si="118">AVERAGE(U35:U37)</f>
        <v>-0.96444444444444477</v>
      </c>
      <c r="X35">
        <f>POWER(2,-V35)*$I$2</f>
        <v>19513.119621975067</v>
      </c>
      <c r="Z35">
        <f t="shared" ref="Z35" si="119">TTEST(U32:U34,U35:U37,2,2)</f>
        <v>0.8377586581299723</v>
      </c>
      <c r="AA35">
        <f t="shared" ref="AA35" si="120">STDEV(U35:U37)/SQRT(COUNT(U35:U37))</f>
        <v>0.63945096048422578</v>
      </c>
      <c r="AB35">
        <f t="shared" ref="AB35" si="121">V35+AA35</f>
        <v>-0.32499348396021899</v>
      </c>
      <c r="AC35">
        <f t="shared" ref="AC35" si="122">V35-AA35</f>
        <v>-1.6038954049286707</v>
      </c>
      <c r="AD35">
        <f>POWER(2,-AB35)*$AW$2</f>
        <v>12526.587808845155</v>
      </c>
      <c r="AE35">
        <f>POWER(2,-AC35)*$AW$2</f>
        <v>30396.293323601541</v>
      </c>
      <c r="AF35">
        <f t="shared" ref="AF35" si="123">AE35-X35</f>
        <v>10883.173701626474</v>
      </c>
      <c r="AG35">
        <f t="shared" ref="AG35" si="124">X35-AD35</f>
        <v>6986.5318131299118</v>
      </c>
      <c r="AH35" t="e">
        <f>AVERAGE(O35:Q35)-AVERAGE($C$25:$E$25)</f>
        <v>#REF!</v>
      </c>
      <c r="AI35" t="e">
        <f t="shared" ref="AI35" si="125">AVERAGE(AH35:AH37)</f>
        <v>#REF!</v>
      </c>
      <c r="AK35" t="e">
        <f>POWER(2,-AI35)*$I$2</f>
        <v>#REF!</v>
      </c>
      <c r="AM35" t="e">
        <f t="shared" ref="AM35" si="126">TTEST(AH32:AH34,AH35:AH37,2,2)</f>
        <v>#REF!</v>
      </c>
      <c r="AN35" t="e">
        <f t="shared" ref="AN35" si="127">STDEV(AH35:AH37)/SQRT(COUNT(AH35:AH37))</f>
        <v>#REF!</v>
      </c>
      <c r="AO35" t="e">
        <f t="shared" ref="AO35" si="128">AI35+AN35</f>
        <v>#REF!</v>
      </c>
      <c r="AP35" t="e">
        <f t="shared" ref="AP35" si="129">AI35-AN35</f>
        <v>#REF!</v>
      </c>
      <c r="AQ35" t="e">
        <f>POWER(2,-AO35)*$AW$2</f>
        <v>#REF!</v>
      </c>
      <c r="AR35" t="e">
        <f>POWER(2,-AP35)*$AW$2</f>
        <v>#REF!</v>
      </c>
      <c r="AS35" t="e">
        <f t="shared" ref="AS35" si="130">AR35-AK35</f>
        <v>#REF!</v>
      </c>
      <c r="AT35" t="e">
        <f t="shared" ref="AT35" si="131">AK35-AQ35</f>
        <v>#REF!</v>
      </c>
      <c r="AU35" t="e">
        <f>AVERAGE(#REF!)-$C$45</f>
        <v>#REF!</v>
      </c>
      <c r="AV35" t="e">
        <f t="shared" ref="AV35" si="132">AVERAGE(AU35:AU37)</f>
        <v>#REF!</v>
      </c>
      <c r="AY35" t="e">
        <f>POWER(2,-AV35)*$I$2</f>
        <v>#REF!</v>
      </c>
      <c r="BA35" t="e">
        <f t="shared" ref="BA35" si="133">TTEST(AU32:AU34,AU35:AU37,2,2)</f>
        <v>#REF!</v>
      </c>
      <c r="BB35" t="e">
        <f t="shared" ref="BB35" si="134">STDEV(AU35:AU37)/SQRT(COUNT(AU35:AU37))</f>
        <v>#REF!</v>
      </c>
      <c r="BC35" t="e">
        <f t="shared" ref="BC35" si="135">AV35+BB35</f>
        <v>#REF!</v>
      </c>
      <c r="BD35" t="e">
        <f t="shared" ref="BD35" si="136">AV35-BB35</f>
        <v>#REF!</v>
      </c>
      <c r="BE35" t="e">
        <f>POWER(2,-BC35)*$AW$2</f>
        <v>#REF!</v>
      </c>
      <c r="BF35" t="e">
        <f>POWER(2,-BD35)*$AW$2</f>
        <v>#REF!</v>
      </c>
      <c r="BG35" t="e">
        <f t="shared" ref="BG35" si="137">BF35-AY35</f>
        <v>#REF!</v>
      </c>
      <c r="BH35" t="e">
        <f t="shared" ref="BH35" si="138">AY35-BE35</f>
        <v>#REF!</v>
      </c>
    </row>
    <row r="36" spans="1:60" x14ac:dyDescent="0.35">
      <c r="C36">
        <v>23.02</v>
      </c>
      <c r="D36">
        <v>20.34</v>
      </c>
      <c r="E36">
        <v>17.77</v>
      </c>
      <c r="F36">
        <f>AVERAGE(C36:E36)-AVERAGE($C$16:$E$16)</f>
        <v>-0.16000000000000014</v>
      </c>
      <c r="U36">
        <f>AVERAGE(C36:E36)-AVERAGE($C$26:$E$26)</f>
        <v>-2.2433333333333358</v>
      </c>
      <c r="AH36" t="e">
        <f>AVERAGE(O36:Q36)-AVERAGE($C$26:$E$26)</f>
        <v>#DIV/0!</v>
      </c>
      <c r="AU36" t="e">
        <f>AVERAGE(#REF!)-$C$46</f>
        <v>#REF!</v>
      </c>
    </row>
    <row r="37" spans="1:60" x14ac:dyDescent="0.35">
      <c r="C37">
        <v>20.27</v>
      </c>
      <c r="D37">
        <v>19.54</v>
      </c>
      <c r="E37">
        <v>17.760000000000002</v>
      </c>
      <c r="F37">
        <f>AVERAGE(C37:E37)-AVERAGE($C$17:$E$17)</f>
        <v>1.1300000000000026</v>
      </c>
      <c r="U37">
        <f>AVERAGE(C37:E37)-AVERAGE($C$27:$E$27)</f>
        <v>-0.32999999999999829</v>
      </c>
      <c r="AH37" t="e">
        <f>AVERAGE(O37:Q37)-AVERAGE($C$27:$E$27)</f>
        <v>#DIV/0!</v>
      </c>
      <c r="AU37" t="e">
        <f>AVERAGE(#REF!)-$C$47</f>
        <v>#REF!</v>
      </c>
    </row>
    <row r="38" spans="1:60" x14ac:dyDescent="0.35">
      <c r="B38" t="s">
        <v>20</v>
      </c>
      <c r="C38">
        <v>21.6</v>
      </c>
      <c r="D38">
        <v>20.28</v>
      </c>
      <c r="E38">
        <v>19.66</v>
      </c>
      <c r="F38">
        <f>AVERAGE(C38:E38)-AVERAGE($C$18:$E$18)</f>
        <v>-0.40666666666666629</v>
      </c>
      <c r="H38">
        <f>AVERAGE(F38:F40)</f>
        <v>0.21222222222221868</v>
      </c>
      <c r="J38">
        <f>POWER(2,-H38)*$I$2</f>
        <v>8632.0658628663041</v>
      </c>
      <c r="L38" t="e">
        <f>TTEST(#REF!,#REF!,2,2)</f>
        <v>#REF!</v>
      </c>
      <c r="M38" t="e">
        <f>STDEV(#REF!)/SQRT(COUNT(#REF!))</f>
        <v>#REF!</v>
      </c>
      <c r="N38" t="e">
        <f>H38+M38</f>
        <v>#REF!</v>
      </c>
      <c r="O38" t="e">
        <f>H38-M38</f>
        <v>#REF!</v>
      </c>
      <c r="P38" t="e">
        <f>POWER(2,-N38)*$AW$2</f>
        <v>#REF!</v>
      </c>
      <c r="Q38" t="e">
        <f>POWER(2,-O38)*$AW$2</f>
        <v>#REF!</v>
      </c>
      <c r="R38" t="e">
        <f t="shared" ref="R38" si="139">Q38-J38</f>
        <v>#REF!</v>
      </c>
      <c r="S38" t="e">
        <f t="shared" ref="S38" si="140">J38-P38</f>
        <v>#REF!</v>
      </c>
      <c r="U38">
        <f>AVERAGE(C38:E38)-AVERAGE($C$28:$E$28)</f>
        <v>-1.4266666666666659</v>
      </c>
      <c r="V38">
        <f t="shared" ref="V38" si="141">AVERAGE(U38:U40)</f>
        <v>-1.2488888888888887</v>
      </c>
      <c r="X38">
        <f t="shared" ref="X38" si="142">POWER(2,-V38)*$I$2</f>
        <v>23765.831672962224</v>
      </c>
      <c r="Z38">
        <f t="shared" ref="Z38" si="143">TTEST(U32:U34,U38:U40,2,2)</f>
        <v>0.15532869568516833</v>
      </c>
      <c r="AA38">
        <f t="shared" ref="AA38" si="144">STDEV(U38:U40)/SQRT(COUNT(U38:U40))</f>
        <v>0.12545226823353198</v>
      </c>
      <c r="AB38">
        <f t="shared" ref="AB38" si="145">V38+AA38</f>
        <v>-1.1234366206553568</v>
      </c>
      <c r="AC38">
        <f t="shared" ref="AC38" si="146">V38-AA38</f>
        <v>-1.3743411571224207</v>
      </c>
      <c r="AD38">
        <f t="shared" ref="AD38:AE38" si="147">POWER(2,-AB38)*$AW$2</f>
        <v>21786.532837150022</v>
      </c>
      <c r="AE38">
        <f t="shared" si="147"/>
        <v>25924.949110969232</v>
      </c>
      <c r="AF38">
        <f t="shared" ref="AF38" si="148">AE38-X38</f>
        <v>2159.1174380070079</v>
      </c>
      <c r="AG38">
        <f t="shared" ref="AG38" si="149">X38-AD38</f>
        <v>1979.298835812202</v>
      </c>
      <c r="AH38" t="e">
        <f>AVERAGE(O38:Q38)-AVERAGE($C$28:$E$28)</f>
        <v>#REF!</v>
      </c>
      <c r="AI38" t="e">
        <f t="shared" ref="AI38" si="150">AVERAGE(AH38:AH40)</f>
        <v>#REF!</v>
      </c>
      <c r="AK38" t="e">
        <f t="shared" ref="AK38" si="151">POWER(2,-AI38)*$I$2</f>
        <v>#REF!</v>
      </c>
      <c r="AM38" t="e">
        <f t="shared" ref="AM38" si="152">TTEST(AH32:AH34,AH38:AH40,2,2)</f>
        <v>#REF!</v>
      </c>
      <c r="AN38" t="e">
        <f t="shared" ref="AN38" si="153">STDEV(AH38:AH40)/SQRT(COUNT(AH38:AH40))</f>
        <v>#REF!</v>
      </c>
      <c r="AO38" t="e">
        <f t="shared" ref="AO38" si="154">AI38+AN38</f>
        <v>#REF!</v>
      </c>
      <c r="AP38" t="e">
        <f t="shared" ref="AP38" si="155">AI38-AN38</f>
        <v>#REF!</v>
      </c>
      <c r="AQ38" t="e">
        <f t="shared" ref="AQ38:AR38" si="156">POWER(2,-AO38)*$AW$2</f>
        <v>#REF!</v>
      </c>
      <c r="AR38" t="e">
        <f t="shared" si="156"/>
        <v>#REF!</v>
      </c>
      <c r="AS38" t="e">
        <f t="shared" ref="AS38" si="157">AR38-AK38</f>
        <v>#REF!</v>
      </c>
      <c r="AT38" t="e">
        <f t="shared" ref="AT38" si="158">AK38-AQ38</f>
        <v>#REF!</v>
      </c>
      <c r="AU38" t="e">
        <f>AVERAGE(#REF!)-$C$48</f>
        <v>#REF!</v>
      </c>
      <c r="AV38" t="e">
        <f t="shared" ref="AV38" si="159">AVERAGE(AU38:AU40)</f>
        <v>#REF!</v>
      </c>
      <c r="AY38" t="e">
        <f>POWER(2,-AV38)*$I$2</f>
        <v>#REF!</v>
      </c>
      <c r="BA38" t="e">
        <f t="shared" ref="BA38" si="160">TTEST(AU32:AU34,AU38:AU40,2,2)</f>
        <v>#REF!</v>
      </c>
      <c r="BB38" t="e">
        <f t="shared" ref="BB38" si="161">STDEV(AU38:AU40)/SQRT(COUNT(AU38:AU40))</f>
        <v>#REF!</v>
      </c>
      <c r="BC38" t="e">
        <f t="shared" ref="BC38" si="162">AV38+BB38</f>
        <v>#REF!</v>
      </c>
      <c r="BD38" t="e">
        <f t="shared" ref="BD38" si="163">AV38-BB38</f>
        <v>#REF!</v>
      </c>
      <c r="BE38" t="e">
        <f t="shared" ref="BE38:BF38" si="164">POWER(2,-BC38)*$AW$2</f>
        <v>#REF!</v>
      </c>
      <c r="BF38" t="e">
        <f t="shared" si="164"/>
        <v>#REF!</v>
      </c>
      <c r="BG38" t="e">
        <f t="shared" ref="BG38" si="165">BF38-AY38</f>
        <v>#REF!</v>
      </c>
      <c r="BH38" t="e">
        <f t="shared" ref="BH38" si="166">AY38-BE38</f>
        <v>#REF!</v>
      </c>
    </row>
    <row r="39" spans="1:60" x14ac:dyDescent="0.35">
      <c r="C39">
        <v>22.25</v>
      </c>
      <c r="D39">
        <v>19.61</v>
      </c>
      <c r="E39">
        <v>19.05</v>
      </c>
      <c r="F39">
        <f>AVERAGE(C39:E39)-AVERAGE($C$19:$E$19)</f>
        <v>0.38999999999999346</v>
      </c>
      <c r="U39">
        <f>AVERAGE(C39:E39)-AVERAGE($C$29:$E$29)</f>
        <v>-1.0066666666666677</v>
      </c>
      <c r="AH39" t="e">
        <f>AVERAGE(O39:Q39)-AVERAGE($C$29:$E$29)</f>
        <v>#DIV/0!</v>
      </c>
      <c r="AU39" t="e">
        <f>AVERAGE(#REF!)-$C$49</f>
        <v>#REF!</v>
      </c>
    </row>
    <row r="40" spans="1:60" x14ac:dyDescent="0.35">
      <c r="C40">
        <v>22.68</v>
      </c>
      <c r="D40">
        <v>20.2</v>
      </c>
      <c r="E40">
        <v>18.920000000000002</v>
      </c>
      <c r="F40">
        <f>AVERAGE(C40:E40)-AVERAGE($C$20:$E$20)</f>
        <v>0.65333333333332888</v>
      </c>
      <c r="U40">
        <f>AVERAGE(C40:E40)-AVERAGE($C$30:$E$30)</f>
        <v>-1.3133333333333326</v>
      </c>
      <c r="AH40" t="e">
        <f>AVERAGE(O40:Q40)-AVERAGE($C$30:$E$30)</f>
        <v>#DIV/0!</v>
      </c>
      <c r="AU40" t="e">
        <f>AVERAGE(#REF!)-$C$50</f>
        <v>#REF!</v>
      </c>
    </row>
    <row r="41" spans="1:60" x14ac:dyDescent="0.35">
      <c r="B41" t="s">
        <v>21</v>
      </c>
      <c r="F41" t="e">
        <f>AVERAGE(C41:E41)-AVERAGE($C$21:$E$21)</f>
        <v>#DIV/0!</v>
      </c>
      <c r="U41" t="e">
        <f>AVERAGE(C41:E41)-AVERAGE($C$31:$E$31)</f>
        <v>#DIV/0!</v>
      </c>
      <c r="AH41" t="e">
        <f>AVERAGE(O41:Q41)-AVERAGE($C$31:$E$31)</f>
        <v>#DIV/0!</v>
      </c>
      <c r="AU41" t="e">
        <f>AVERAGE(#REF!)-$C$51</f>
        <v>#REF!</v>
      </c>
    </row>
    <row r="42" spans="1:60" x14ac:dyDescent="0.35">
      <c r="A42" t="s">
        <v>25</v>
      </c>
      <c r="B42" t="s">
        <v>18</v>
      </c>
      <c r="C42">
        <f>GEOMEAN(C12,D12,E12,C22,D22,E22,C32,D32,E32)</f>
        <v>20.407265256301795</v>
      </c>
    </row>
    <row r="43" spans="1:60" x14ac:dyDescent="0.35">
      <c r="C43">
        <f>GEOMEAN(C13,D13,E13,C23,D23,E23,C33,D33,E33)</f>
        <v>19.893856689790024</v>
      </c>
    </row>
    <row r="44" spans="1:60" x14ac:dyDescent="0.35">
      <c r="C44">
        <f>GEOMEAN(C14,D14,E14,C24,D24,E24,C34,D34,E34)</f>
        <v>18.295985933000878</v>
      </c>
    </row>
    <row r="45" spans="1:60" x14ac:dyDescent="0.35">
      <c r="B45" t="s">
        <v>26</v>
      </c>
      <c r="C45">
        <f>GEOMEAN(C15,D15,E15,C25,D25,E25,C35,D35,E35)</f>
        <v>20.055095050841082</v>
      </c>
    </row>
    <row r="46" spans="1:60" x14ac:dyDescent="0.35">
      <c r="C46">
        <f>GEOMEAN(C16,D16,E16,C26,D26,E26,C36,D36,E36)</f>
        <v>21.046187640339731</v>
      </c>
    </row>
    <row r="47" spans="1:60" x14ac:dyDescent="0.35">
      <c r="C47">
        <f t="shared" ref="C47:C51" si="167">GEOMEAN(C17,D17,E17,C27,D27,E27,C37,D37,E37)</f>
        <v>18.880840400298382</v>
      </c>
    </row>
    <row r="48" spans="1:60" x14ac:dyDescent="0.35">
      <c r="B48" t="s">
        <v>27</v>
      </c>
      <c r="C48">
        <f t="shared" si="167"/>
        <v>21.078821806266401</v>
      </c>
    </row>
    <row r="49" spans="2:3" x14ac:dyDescent="0.35">
      <c r="C49">
        <f t="shared" si="167"/>
        <v>20.469624665010826</v>
      </c>
    </row>
    <row r="50" spans="2:3" x14ac:dyDescent="0.35">
      <c r="C50">
        <f t="shared" si="167"/>
        <v>20.737305277930666</v>
      </c>
    </row>
    <row r="51" spans="2:3" x14ac:dyDescent="0.35">
      <c r="B51" t="s">
        <v>21</v>
      </c>
      <c r="C51">
        <f t="shared" si="167"/>
        <v>36.155493223350497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Callum Dark</dc:creator>
  <cp:lastModifiedBy>Callum Dark</cp:lastModifiedBy>
  <dcterms:created xsi:type="dcterms:W3CDTF">2020-06-19T02:58:08Z</dcterms:created>
  <dcterms:modified xsi:type="dcterms:W3CDTF">2020-06-30T10:36:22Z</dcterms:modified>
</cp:coreProperties>
</file>